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 фин результа" sheetId="1" r:id="rId1"/>
  </sheets>
  <definedNames/>
  <calcPr fullCalcOnLoad="1"/>
</workbook>
</file>

<file path=xl/sharedStrings.xml><?xml version="1.0" encoding="utf-8"?>
<sst xmlns="http://schemas.openxmlformats.org/spreadsheetml/2006/main" count="740" uniqueCount="300">
  <si>
    <t>(в ред. Приказа Минфина РФ от 19.12.2014 г. № 172н)</t>
  </si>
  <si>
    <t xml:space="preserve">                                      ОТЧЕТ О ФИНАНСОВЫХ РЕЗУЛЬТАТАХ ДЕЯТЕЛЬНОСТИ УЧРЕЖДЕНИЯ</t>
  </si>
  <si>
    <t>КОДЫ</t>
  </si>
  <si>
    <t xml:space="preserve">Форма по ОКУД </t>
  </si>
  <si>
    <t>0503721</t>
  </si>
  <si>
    <t>на 1 января 2016 г.</t>
  </si>
  <si>
    <t xml:space="preserve">Дата </t>
  </si>
  <si>
    <t>Учреждение</t>
  </si>
  <si>
    <t>Обособленное подразделение</t>
  </si>
  <si>
    <t>Учредитель</t>
  </si>
  <si>
    <t>МБДОУ "Детский сад" пст. Кажым</t>
  </si>
  <si>
    <t/>
  </si>
  <si>
    <t>Управление образования администрации муниципального района «Койгородский»</t>
  </si>
  <si>
    <t xml:space="preserve">по ОКПО </t>
  </si>
  <si>
    <t>ИНН</t>
  </si>
  <si>
    <t>по ОКТМО</t>
  </si>
  <si>
    <t>1111000921</t>
  </si>
  <si>
    <t>Наименование органа, осуществляющего
полномочия учредителя</t>
  </si>
  <si>
    <t>Глава по БК</t>
  </si>
  <si>
    <t>Периодичность:</t>
  </si>
  <si>
    <t>годовая</t>
  </si>
  <si>
    <t>Единица измерения:</t>
  </si>
  <si>
    <t>руб.</t>
  </si>
  <si>
    <t xml:space="preserve">по ОКЕИ </t>
  </si>
  <si>
    <t>383</t>
  </si>
  <si>
    <t>стр.301 - стр.302 + стр.303</t>
  </si>
  <si>
    <t>стр.310+стр.380</t>
  </si>
  <si>
    <t>Отклонение</t>
  </si>
  <si>
    <t>-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</si>
  <si>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</si>
  <si>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</si>
  <si>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</si>
  <si>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</si>
  <si>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</si>
  <si>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</si>
  <si>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</si>
  <si>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1</t>
  </si>
  <si>
    <t>2</t>
  </si>
  <si>
    <t>3</t>
  </si>
  <si>
    <t>4</t>
  </si>
  <si>
    <t>5</t>
  </si>
  <si>
    <t>6</t>
  </si>
  <si>
    <t>7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</si>
  <si>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</si>
  <si>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</si>
  <si>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</si>
  <si>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</si>
  <si>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</si>
  <si>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</si>
  <si>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</si>
  <si>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</si>
  <si>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</si>
  <si>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</si>
  <si>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</si>
  <si>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</si>
  <si>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</si>
  <si>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</si>
  <si>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</si>
  <si>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в том числе:
     поступления от наднациональных организаций и правительств 
     иностранных государств</t>
  </si>
  <si>
    <t>062</t>
  </si>
  <si>
    <t>152</t>
  </si>
  <si>
    <t xml:space="preserve">     поступления от международных финансовых организаций  </t>
  </si>
  <si>
    <t>063</t>
  </si>
  <si>
    <t>153</t>
  </si>
  <si>
    <t>Доходы от операций с активами</t>
  </si>
  <si>
    <t>090</t>
  </si>
  <si>
    <t>170</t>
  </si>
  <si>
    <t xml:space="preserve">     в том числе:
     доходы от переоценки активов</t>
  </si>
  <si>
    <t>091</t>
  </si>
  <si>
    <t>171</t>
  </si>
  <si>
    <t xml:space="preserve">   доходы от реализации активов</t>
  </si>
  <si>
    <t>092</t>
  </si>
  <si>
    <t>172</t>
  </si>
  <si>
    <t xml:space="preserve">         из них
         доходы от реализации нефинансовых активов</t>
  </si>
  <si>
    <t>093</t>
  </si>
  <si>
    <t xml:space="preserve">         доходы от реализации финансовых активов</t>
  </si>
  <si>
    <t>096</t>
  </si>
  <si>
    <t xml:space="preserve">     чрезвычайные доходы</t>
  </si>
  <si>
    <t>099</t>
  </si>
  <si>
    <t>173</t>
  </si>
  <si>
    <t xml:space="preserve">  Прочие доходы</t>
  </si>
  <si>
    <t>180</t>
  </si>
  <si>
    <t xml:space="preserve">     в том числе:
     субсидии</t>
  </si>
  <si>
    <t>101</t>
  </si>
  <si>
    <t xml:space="preserve">     субсидии на осуществление капитальных вложений</t>
  </si>
  <si>
    <t>102</t>
  </si>
  <si>
    <t xml:space="preserve">     иные трансферты</t>
  </si>
  <si>
    <t>103</t>
  </si>
  <si>
    <t xml:space="preserve">     иные прочие доходы</t>
  </si>
  <si>
    <t>104</t>
  </si>
  <si>
    <t>Доходы будущих периодов</t>
  </si>
  <si>
    <t>110</t>
  </si>
  <si>
    <t>Расходы (стр.160 + стр.170 + стр.190 + стр.210 + стр.230 + стр.240 + стр.250+ стр.260 +стр.290)</t>
  </si>
  <si>
    <t>200</t>
  </si>
  <si>
    <t>Оплата труда и начисления на выплаты по оплате труда</t>
  </si>
  <si>
    <t>160</t>
  </si>
  <si>
    <t>210</t>
  </si>
  <si>
    <t xml:space="preserve">     в том числе:
     заработная плата</t>
  </si>
  <si>
    <t>161</t>
  </si>
  <si>
    <t>211</t>
  </si>
  <si>
    <t xml:space="preserve">     прочие выплаты</t>
  </si>
  <si>
    <t>162</t>
  </si>
  <si>
    <t>212</t>
  </si>
  <si>
    <t xml:space="preserve">     начисления на выплаты по оплате труда</t>
  </si>
  <si>
    <t>163</t>
  </si>
  <si>
    <t>213</t>
  </si>
  <si>
    <t>Приобретение работ, услуг</t>
  </si>
  <si>
    <t>220</t>
  </si>
  <si>
    <t xml:space="preserve">     в том числе:
     услуги связи</t>
  </si>
  <si>
    <t>221</t>
  </si>
  <si>
    <t xml:space="preserve">     транспортные услуги</t>
  </si>
  <si>
    <t>222</t>
  </si>
  <si>
    <t xml:space="preserve">     коммунальные услуги</t>
  </si>
  <si>
    <t>223</t>
  </si>
  <si>
    <t xml:space="preserve">     арендная плата за пользование имуществом</t>
  </si>
  <si>
    <t>174</t>
  </si>
  <si>
    <t>224</t>
  </si>
  <si>
    <t xml:space="preserve">     работы, услуги по содержанию имущества</t>
  </si>
  <si>
    <t>175</t>
  </si>
  <si>
    <t>225</t>
  </si>
  <si>
    <t xml:space="preserve">     прочие работы, услуги</t>
  </si>
  <si>
    <t>176</t>
  </si>
  <si>
    <t>226</t>
  </si>
  <si>
    <t>Обслуживание долговых обязательств</t>
  </si>
  <si>
    <t>190</t>
  </si>
  <si>
    <t>230</t>
  </si>
  <si>
    <t xml:space="preserve">     в том числе:
 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</si>
  <si>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</si>
  <si>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</si>
  <si>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 резидентами</t>
  </si>
  <si>
    <t>192</t>
  </si>
  <si>
    <t>232</t>
  </si>
  <si>
    <t>Безвозмездные перечисления организациям</t>
  </si>
  <si>
    <t>240</t>
  </si>
  <si>
    <t xml:space="preserve">     в том числе:
     безвозмездные перечисления государственным и 
     муниципальным организациям</t>
  </si>
  <si>
    <t>241</t>
  </si>
  <si>
    <t xml:space="preserve">     безвозмездные перечисления организациям, за 
    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</si>
  <si>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</si>
  <si>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</si>
  <si>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</si>
  <si>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 xml:space="preserve">     в том числе:
     перечисления наднациональным организациям и правительствам
     иностранных государств</t>
  </si>
  <si>
    <t>252</t>
  </si>
  <si>
    <t xml:space="preserve">   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</si>
  <si>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</si>
  <si>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</si>
  <si>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</si>
  <si>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</si>
  <si>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в том числе:
     пособия по социальной помощи населению</t>
  </si>
  <si>
    <t>262</t>
  </si>
  <si>
    <t xml:space="preserve">     пенсии, пособия, выплачиваемые организациями сектора 
     государственного управления</t>
  </si>
  <si>
    <t>243</t>
  </si>
  <si>
    <t>263</t>
  </si>
  <si>
    <t xml:space="preserve">Прочие расходы     </t>
  </si>
  <si>
    <t>290</t>
  </si>
  <si>
    <t>Расходы по операциям с активами</t>
  </si>
  <si>
    <t>270</t>
  </si>
  <si>
    <t xml:space="preserve">     в том числе:
     амортизация основных средств и нематериальных активов</t>
  </si>
  <si>
    <t>261</t>
  </si>
  <si>
    <t>271</t>
  </si>
  <si>
    <t xml:space="preserve">     расходование материальных запасов</t>
  </si>
  <si>
    <t>264</t>
  </si>
  <si>
    <t>272</t>
  </si>
  <si>
    <t xml:space="preserve">     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</si>
  <si>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</si>
  <si>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</si>
  <si>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</si>
  <si>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 стр.302 + стр.303), 
(стр.310 + стр.380)</t>
  </si>
  <si>
    <t>300</t>
  </si>
  <si>
    <t>Операционный результат до налогообложения (стр. 010 - стр.150)</t>
  </si>
  <si>
    <t>301</t>
  </si>
  <si>
    <t>Налог на прибыль</t>
  </si>
  <si>
    <t>302</t>
  </si>
  <si>
    <t>30303</t>
  </si>
  <si>
    <t xml:space="preserve">Резервы предстоящих расходов </t>
  </si>
  <si>
    <t>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</si>
  <si>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</si>
  <si>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</si>
  <si>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</si>
  <si>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</si>
  <si>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 xml:space="preserve">     в том числе:
     увеличение стоимости основных средств</t>
  </si>
  <si>
    <t>321</t>
  </si>
  <si>
    <t xml:space="preserve">     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</si>
  <si>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</si>
  <si>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</si>
  <si>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</si>
  <si>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</si>
  <si>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 xml:space="preserve">     в том числе:
     увеличение стоимости нематериальных активов</t>
  </si>
  <si>
    <t>331</t>
  </si>
  <si>
    <t xml:space="preserve">     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</si>
  <si>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</si>
  <si>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</si>
  <si>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</si>
  <si>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</si>
  <si>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 xml:space="preserve">     в том числе:
     увеличение стоимости непроизведенных активов</t>
  </si>
  <si>
    <t>351</t>
  </si>
  <si>
    <t xml:space="preserve">     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</si>
  <si>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</si>
  <si>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</si>
  <si>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</si>
  <si>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</si>
  <si>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 xml:space="preserve">     в том числе:
     увеличение стоимости материальных запасов</t>
  </si>
  <si>
    <t>361</t>
  </si>
  <si>
    <t>340</t>
  </si>
  <si>
    <t xml:space="preserve">     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</si>
  <si>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</si>
  <si>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</si>
  <si>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</si>
  <si>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</si>
  <si>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 xml:space="preserve">     в то числе:
     увеличение затрат</t>
  </si>
  <si>
    <t xml:space="preserve">371
</t>
  </si>
  <si>
    <t>х</t>
  </si>
  <si>
    <t xml:space="preserve">     уменьшение затрат</t>
  </si>
  <si>
    <t>372</t>
  </si>
  <si>
    <t>Операции с финансовыми активами и обязательствами (стр.390 - стр.510)</t>
  </si>
  <si>
    <t>380</t>
  </si>
  <si>
    <t>Операции с финансовыми активами (стр. 410 + стр.420 + стр.440 + стр.460 + стр.470 + стр.480)</t>
  </si>
  <si>
    <t>390</t>
  </si>
  <si>
    <t>Чистое поступление средств учреждений</t>
  </si>
  <si>
    <t xml:space="preserve">     в том числе:
     поступление средств</t>
  </si>
  <si>
    <t>411</t>
  </si>
  <si>
    <t>510</t>
  </si>
  <si>
    <t xml:space="preserve">     выбытие средств</t>
  </si>
  <si>
    <t>412</t>
  </si>
  <si>
    <t>610</t>
  </si>
  <si>
    <t>Чистое поступление ценных бумаг, кроме акций</t>
  </si>
  <si>
    <t xml:space="preserve">     в том числе:
     увеличение стоимости ценных бумаг, кроме акций</t>
  </si>
  <si>
    <t>421</t>
  </si>
  <si>
    <t>520</t>
  </si>
  <si>
    <t xml:space="preserve">     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</si>
  <si>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</si>
  <si>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</si>
  <si>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</si>
  <si>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в том числе:
     увеличение стоимости акций и иных форм участия в капитале</t>
  </si>
  <si>
    <t>441</t>
  </si>
  <si>
    <t>530</t>
  </si>
  <si>
    <t xml:space="preserve">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</si>
  <si>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</si>
  <si>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</si>
  <si>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</si>
  <si>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</si>
  <si>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в том числе:
     увеличение задолженности по предоставленным займам (ссудам)</t>
  </si>
  <si>
    <t>461</t>
  </si>
  <si>
    <t>540</t>
  </si>
  <si>
    <t xml:space="preserve">     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</si>
  <si>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</si>
  <si>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</si>
  <si>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</si>
  <si>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</si>
  <si>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 xml:space="preserve">     в том числе:
     увеличение стоимости иных финансовых активов</t>
  </si>
  <si>
    <t>471</t>
  </si>
  <si>
    <t>550</t>
  </si>
  <si>
    <t xml:space="preserve">     уменьшение стоимости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</si>
  <si>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</si>
  <si>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</si>
  <si>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</si>
  <si>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</si>
  <si>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в том числе:
     увеличение дебиторской задолженности</t>
  </si>
  <si>
    <t>481</t>
  </si>
  <si>
    <t>560</t>
  </si>
  <si>
    <t xml:space="preserve">     уменьшение дебиторской задолженности</t>
  </si>
  <si>
    <t>482</t>
  </si>
  <si>
    <t>660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</si>
  <si>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</si>
  <si>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</si>
  <si>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 xml:space="preserve">     в том числе:
     увеличение задолженности по привлечениям перед резидентами</t>
  </si>
  <si>
    <t>521</t>
  </si>
  <si>
    <t>710</t>
  </si>
  <si>
    <t xml:space="preserve">     уменьшение задолженности попривлечениям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</si>
  <si>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</si>
  <si>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</si>
  <si>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</si>
  <si>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530
</t>
  </si>
  <si>
    <t xml:space="preserve">     в том числе:
     увеличение задолженности по привлечениям перед нерезидентами</t>
  </si>
  <si>
    <t>531</t>
  </si>
  <si>
    <t>720</t>
  </si>
  <si>
    <t xml:space="preserve">     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</si>
  <si>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</si>
  <si>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</si>
  <si>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</si>
  <si>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 xml:space="preserve">     в том числе:
     увеличение прочей кредиторской задолженности</t>
  </si>
  <si>
    <t>541</t>
  </si>
  <si>
    <t>730</t>
  </si>
  <si>
    <t xml:space="preserve">     уменьшение прочей кредиторской задолженности</t>
  </si>
  <si>
    <t>542</t>
  </si>
  <si>
    <t>830</t>
  </si>
  <si>
    <t>Руководитель</t>
  </si>
  <si>
    <t>Василевская А. А.</t>
  </si>
  <si>
    <t>Главный бухгалтер</t>
  </si>
  <si>
    <t>Торопова Т. Н.</t>
  </si>
  <si>
    <t>(подпись)</t>
  </si>
  <si>
    <t>(расшифровка подписи)</t>
  </si>
  <si>
    <t>Централизованная бухгалтерия</t>
  </si>
  <si>
    <t>Управление образования администрации муниципального района «Койгородский»,1111001185,111101001</t>
  </si>
  <si>
    <t>(наименование, ОГРН, ИНН, КПП, местонахождение)</t>
  </si>
  <si>
    <t>Руководитель (уполномоченное лицо)</t>
  </si>
  <si>
    <t>(должность)</t>
  </si>
  <si>
    <t>Исполнитель</t>
  </si>
  <si>
    <t>Торопова Татьяна Николаевна</t>
  </si>
  <si>
    <t>(телефон, e-mail)</t>
  </si>
  <si>
    <t>Комышева М.А.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</si>
</sst>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ahoma"/>
      <family val="0"/>
    </font>
    <font>
      <sz val="8"/>
      <color indexed="9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5" fillId="33" borderId="15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right" wrapText="1"/>
    </xf>
    <xf numFmtId="0" fontId="5" fillId="33" borderId="16" xfId="0" applyNumberFormat="1" applyFont="1" applyFill="1" applyBorder="1" applyAlignment="1">
      <alignment horizontal="right" wrapText="1"/>
    </xf>
    <xf numFmtId="0" fontId="8" fillId="33" borderId="15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right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6" fillId="33" borderId="14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wrapText="1"/>
    </xf>
    <xf numFmtId="14" fontId="5" fillId="33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1"/>
  <sheetViews>
    <sheetView tabSelected="1" zoomScalePageLayoutView="0" workbookViewId="0" topLeftCell="A106">
      <selection activeCell="C144" sqref="C143:C144"/>
    </sheetView>
  </sheetViews>
  <sheetFormatPr defaultColWidth="9.140625" defaultRowHeight="12.75"/>
  <cols>
    <col min="1" max="1" width="12.7109375" style="1" customWidth="1"/>
    <col min="2" max="2" width="0.13671875" style="1" customWidth="1"/>
    <col min="3" max="3" width="3.7109375" style="1" customWidth="1"/>
    <col min="4" max="4" width="13.7109375" style="1" customWidth="1"/>
    <col min="5" max="5" width="0.13671875" style="1" customWidth="1"/>
    <col min="6" max="7" width="3.7109375" style="1" customWidth="1"/>
    <col min="8" max="10" width="2.7109375" style="1" customWidth="1"/>
    <col min="11" max="11" width="16.7109375" style="1" customWidth="1"/>
    <col min="12" max="12" width="6.7109375" style="1" customWidth="1"/>
    <col min="13" max="14" width="1.7109375" style="1" customWidth="1"/>
    <col min="15" max="15" width="3.7109375" style="1" customWidth="1"/>
    <col min="16" max="16" width="2.7109375" style="1" customWidth="1"/>
    <col min="17" max="18" width="1.7109375" style="1" customWidth="1"/>
    <col min="19" max="19" width="14.7109375" style="1" customWidth="1"/>
    <col min="20" max="20" width="3.7109375" style="1" customWidth="1"/>
    <col min="21" max="21" width="10.7109375" style="1" customWidth="1"/>
    <col min="22" max="22" width="1.7109375" style="1" customWidth="1"/>
    <col min="23" max="23" width="0.13671875" style="1" customWidth="1"/>
    <col min="24" max="24" width="7.7109375" style="1" customWidth="1"/>
    <col min="25" max="25" width="1.7109375" style="1" customWidth="1"/>
    <col min="26" max="26" width="2.7109375" style="1" customWidth="1"/>
    <col min="27" max="27" width="8.7109375" style="1" customWidth="1"/>
    <col min="28" max="28" width="0.13671875" style="1" customWidth="1"/>
    <col min="29" max="29" width="7.7109375" style="1" customWidth="1"/>
    <col min="30" max="30" width="2.7109375" style="1" customWidth="1"/>
    <col min="31" max="31" width="14.7109375" style="1" customWidth="1"/>
    <col min="32" max="32" width="0.13671875" style="1" customWidth="1"/>
    <col min="33" max="33" width="1.7109375" style="1" customWidth="1"/>
  </cols>
  <sheetData>
    <row r="1" spans="1:33" s="1" customFormat="1" ht="12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s="1" customFormat="1" ht="13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5" t="s">
        <v>2</v>
      </c>
      <c r="AF2" s="55"/>
      <c r="AG2" s="55"/>
    </row>
    <row r="3" spans="1:33" s="1" customFormat="1" ht="13.5" customHeight="1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6" t="s">
        <v>4</v>
      </c>
      <c r="AF3" s="56"/>
      <c r="AG3" s="56"/>
    </row>
    <row r="4" spans="1:33" s="1" customFormat="1" ht="13.5" customHeight="1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49" t="s">
        <v>6</v>
      </c>
      <c r="AC4" s="49"/>
      <c r="AD4" s="49"/>
      <c r="AE4" s="57">
        <v>42370</v>
      </c>
      <c r="AF4" s="57"/>
      <c r="AG4" s="57"/>
    </row>
    <row r="5" spans="1:33" s="1" customFormat="1" ht="13.5" customHeight="1">
      <c r="A5" s="11" t="s">
        <v>7</v>
      </c>
      <c r="B5" s="11"/>
      <c r="C5" s="11"/>
      <c r="D5" s="11"/>
      <c r="E5" s="11"/>
      <c r="F5" s="11"/>
      <c r="G5" s="52" t="s">
        <v>10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49" t="s">
        <v>13</v>
      </c>
      <c r="AC5" s="49"/>
      <c r="AD5" s="49"/>
      <c r="AE5" s="50">
        <v>2121558</v>
      </c>
      <c r="AF5" s="50"/>
      <c r="AG5" s="50"/>
    </row>
    <row r="6" spans="1:33" s="1" customFormat="1" ht="13.5" customHeight="1">
      <c r="A6" s="11" t="s">
        <v>8</v>
      </c>
      <c r="B6" s="11"/>
      <c r="C6" s="11"/>
      <c r="D6" s="11"/>
      <c r="E6" s="11"/>
      <c r="F6" s="11"/>
      <c r="G6" s="52" t="s">
        <v>11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49" t="s">
        <v>14</v>
      </c>
      <c r="AC6" s="49"/>
      <c r="AD6" s="49"/>
      <c r="AE6" s="50" t="s">
        <v>16</v>
      </c>
      <c r="AF6" s="50"/>
      <c r="AG6" s="50"/>
    </row>
    <row r="7" spans="1:33" s="1" customFormat="1" ht="0.75" customHeight="1">
      <c r="A7" s="11" t="s">
        <v>9</v>
      </c>
      <c r="B7" s="11"/>
      <c r="C7" s="11"/>
      <c r="D7" s="11"/>
      <c r="E7" s="11"/>
      <c r="F7" s="1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49" t="s">
        <v>15</v>
      </c>
      <c r="AC7" s="49"/>
      <c r="AD7" s="49"/>
      <c r="AE7" s="50">
        <v>87612418</v>
      </c>
      <c r="AF7" s="50"/>
      <c r="AG7" s="50"/>
    </row>
    <row r="8" spans="1:33" s="1" customFormat="1" ht="13.5" customHeight="1">
      <c r="A8" s="11"/>
      <c r="B8" s="11"/>
      <c r="C8" s="11"/>
      <c r="D8" s="11"/>
      <c r="E8" s="11"/>
      <c r="F8" s="11"/>
      <c r="G8" s="52" t="s">
        <v>12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49"/>
      <c r="AC8" s="49"/>
      <c r="AD8" s="49"/>
      <c r="AE8" s="50"/>
      <c r="AF8" s="50"/>
      <c r="AG8" s="50"/>
    </row>
    <row r="9" spans="1:33" s="1" customFormat="1" ht="13.5" customHeight="1">
      <c r="A9" s="11" t="s">
        <v>17</v>
      </c>
      <c r="B9" s="11"/>
      <c r="C9" s="11"/>
      <c r="D9" s="11"/>
      <c r="E9" s="11"/>
      <c r="F9" s="11"/>
      <c r="G9" s="52" t="s">
        <v>11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49" t="s">
        <v>13</v>
      </c>
      <c r="AC9" s="49"/>
      <c r="AD9" s="49"/>
      <c r="AE9" s="50" t="s">
        <v>11</v>
      </c>
      <c r="AF9" s="50"/>
      <c r="AG9" s="50"/>
    </row>
    <row r="10" spans="1:33" s="1" customFormat="1" ht="21" customHeight="1">
      <c r="A10" s="11"/>
      <c r="B10" s="11"/>
      <c r="C10" s="11"/>
      <c r="D10" s="11"/>
      <c r="E10" s="11"/>
      <c r="F10" s="1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49" t="s">
        <v>18</v>
      </c>
      <c r="AC10" s="49"/>
      <c r="AD10" s="49"/>
      <c r="AE10" s="50">
        <v>975</v>
      </c>
      <c r="AF10" s="50"/>
      <c r="AG10" s="50"/>
    </row>
    <row r="11" spans="1:33" s="1" customFormat="1" ht="24" customHeight="1">
      <c r="A11" s="11" t="s">
        <v>19</v>
      </c>
      <c r="B11" s="11"/>
      <c r="C11" s="11" t="s">
        <v>20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49" t="s">
        <v>11</v>
      </c>
      <c r="AD11" s="49"/>
      <c r="AE11" s="50" t="s">
        <v>11</v>
      </c>
      <c r="AF11" s="50"/>
      <c r="AG11" s="50"/>
    </row>
    <row r="12" spans="1:33" s="1" customFormat="1" ht="24" customHeight="1">
      <c r="A12" s="11" t="s">
        <v>21</v>
      </c>
      <c r="B12" s="11"/>
      <c r="C12" s="11"/>
      <c r="D12" s="11" t="s">
        <v>22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49" t="s">
        <v>23</v>
      </c>
      <c r="AD12" s="49"/>
      <c r="AE12" s="51" t="s">
        <v>24</v>
      </c>
      <c r="AF12" s="51"/>
      <c r="AG12" s="51"/>
    </row>
    <row r="13" spans="1:33" s="1" customFormat="1" ht="12" customHeight="1">
      <c r="A13" s="43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3" t="s">
        <v>11</v>
      </c>
      <c r="M13" s="44" t="s">
        <v>11</v>
      </c>
      <c r="N13" s="44"/>
      <c r="O13" s="44"/>
      <c r="P13" s="44"/>
      <c r="Q13" s="44"/>
      <c r="R13" s="47">
        <f>102851.71</f>
        <v>102851.71</v>
      </c>
      <c r="S13" s="47"/>
      <c r="T13" s="47"/>
      <c r="U13" s="47">
        <f>193450.3</f>
        <v>193450.3</v>
      </c>
      <c r="V13" s="47"/>
      <c r="W13" s="47"/>
      <c r="X13" s="47"/>
      <c r="Y13" s="47">
        <f>2962</f>
        <v>2962</v>
      </c>
      <c r="Z13" s="47"/>
      <c r="AA13" s="47"/>
      <c r="AB13" s="47"/>
      <c r="AC13" s="47"/>
      <c r="AD13" s="48">
        <f>299264.01</f>
        <v>299264.01</v>
      </c>
      <c r="AE13" s="48"/>
      <c r="AF13" s="48"/>
      <c r="AG13" s="48"/>
    </row>
    <row r="14" spans="1:33" s="1" customFormat="1" ht="12" customHeight="1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3" t="s">
        <v>11</v>
      </c>
      <c r="M14" s="44" t="s">
        <v>11</v>
      </c>
      <c r="N14" s="44"/>
      <c r="O14" s="44"/>
      <c r="P14" s="44"/>
      <c r="Q14" s="44"/>
      <c r="R14" s="47">
        <f>102851.71</f>
        <v>102851.71</v>
      </c>
      <c r="S14" s="47"/>
      <c r="T14" s="47"/>
      <c r="U14" s="47">
        <f>193450.3</f>
        <v>193450.3</v>
      </c>
      <c r="V14" s="47"/>
      <c r="W14" s="47"/>
      <c r="X14" s="47"/>
      <c r="Y14" s="47">
        <f>2962</f>
        <v>2962</v>
      </c>
      <c r="Z14" s="47"/>
      <c r="AA14" s="47"/>
      <c r="AB14" s="47"/>
      <c r="AC14" s="47"/>
      <c r="AD14" s="48">
        <f>299264.01</f>
        <v>299264.01</v>
      </c>
      <c r="AE14" s="48"/>
      <c r="AF14" s="48"/>
      <c r="AG14" s="48"/>
    </row>
    <row r="15" spans="1:33" s="1" customFormat="1" ht="12" customHeight="1">
      <c r="A15" s="43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3" t="s">
        <v>11</v>
      </c>
      <c r="M15" s="44" t="s">
        <v>11</v>
      </c>
      <c r="N15" s="44"/>
      <c r="O15" s="44"/>
      <c r="P15" s="44"/>
      <c r="Q15" s="44"/>
      <c r="R15" s="45" t="s">
        <v>28</v>
      </c>
      <c r="S15" s="45"/>
      <c r="T15" s="45"/>
      <c r="U15" s="45" t="s">
        <v>28</v>
      </c>
      <c r="V15" s="45"/>
      <c r="W15" s="45"/>
      <c r="X15" s="45"/>
      <c r="Y15" s="45" t="s">
        <v>28</v>
      </c>
      <c r="Z15" s="45"/>
      <c r="AA15" s="45"/>
      <c r="AB15" s="45"/>
      <c r="AC15" s="45"/>
      <c r="AD15" s="46" t="s">
        <v>28</v>
      </c>
      <c r="AE15" s="46"/>
      <c r="AF15" s="46"/>
      <c r="AG15" s="46"/>
    </row>
    <row r="16" spans="1:33" s="1" customFormat="1" ht="34.5" customHeight="1">
      <c r="A16" s="30" t="s">
        <v>29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" t="s">
        <v>30</v>
      </c>
      <c r="M16" s="30" t="s">
        <v>31</v>
      </c>
      <c r="N16" s="30"/>
      <c r="O16" s="30"/>
      <c r="P16" s="30"/>
      <c r="Q16" s="30"/>
      <c r="R16" s="30" t="s">
        <v>32</v>
      </c>
      <c r="S16" s="30"/>
      <c r="T16" s="30"/>
      <c r="U16" s="30" t="s">
        <v>33</v>
      </c>
      <c r="V16" s="30"/>
      <c r="W16" s="30"/>
      <c r="X16" s="30"/>
      <c r="Y16" s="30" t="s">
        <v>34</v>
      </c>
      <c r="Z16" s="30"/>
      <c r="AA16" s="30"/>
      <c r="AB16" s="30"/>
      <c r="AC16" s="30"/>
      <c r="AD16" s="31" t="s">
        <v>35</v>
      </c>
      <c r="AE16" s="31"/>
      <c r="AF16" s="31"/>
      <c r="AG16" s="31"/>
    </row>
    <row r="17" spans="1:33" s="1" customFormat="1" ht="12.75" customHeight="1">
      <c r="A17" s="28" t="s">
        <v>36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5" t="s">
        <v>37</v>
      </c>
      <c r="M17" s="28" t="s">
        <v>38</v>
      </c>
      <c r="N17" s="28"/>
      <c r="O17" s="28"/>
      <c r="P17" s="28"/>
      <c r="Q17" s="28"/>
      <c r="R17" s="28" t="s">
        <v>39</v>
      </c>
      <c r="S17" s="28"/>
      <c r="T17" s="28"/>
      <c r="U17" s="28" t="s">
        <v>40</v>
      </c>
      <c r="V17" s="28"/>
      <c r="W17" s="28"/>
      <c r="X17" s="28"/>
      <c r="Y17" s="28" t="s">
        <v>41</v>
      </c>
      <c r="Z17" s="28"/>
      <c r="AA17" s="28"/>
      <c r="AB17" s="28"/>
      <c r="AC17" s="28"/>
      <c r="AD17" s="29" t="s">
        <v>42</v>
      </c>
      <c r="AE17" s="29"/>
      <c r="AF17" s="29"/>
      <c r="AG17" s="29"/>
    </row>
    <row r="18" spans="1:33" s="1" customFormat="1" ht="24" customHeight="1">
      <c r="A18" s="32" t="s">
        <v>43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6" t="s">
        <v>44</v>
      </c>
      <c r="M18" s="25" t="s">
        <v>45</v>
      </c>
      <c r="N18" s="25"/>
      <c r="O18" s="25"/>
      <c r="P18" s="25"/>
      <c r="Q18" s="25"/>
      <c r="R18" s="34">
        <f>368509.53</f>
        <v>368509.53</v>
      </c>
      <c r="S18" s="34"/>
      <c r="T18" s="34"/>
      <c r="U18" s="34">
        <f>4050894.6</f>
        <v>4050894.6</v>
      </c>
      <c r="V18" s="34"/>
      <c r="W18" s="34"/>
      <c r="X18" s="34"/>
      <c r="Y18" s="34">
        <f>243801.58</f>
        <v>243801.58</v>
      </c>
      <c r="Z18" s="34"/>
      <c r="AA18" s="34"/>
      <c r="AB18" s="34"/>
      <c r="AC18" s="34"/>
      <c r="AD18" s="35">
        <f>4663205.71</f>
        <v>4663205.71</v>
      </c>
      <c r="AE18" s="35"/>
      <c r="AF18" s="35"/>
      <c r="AG18" s="35"/>
    </row>
    <row r="19" spans="1:33" s="1" customFormat="1" ht="13.5" customHeight="1">
      <c r="A19" s="21" t="s">
        <v>46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7" t="s">
        <v>47</v>
      </c>
      <c r="M19" s="18" t="s">
        <v>48</v>
      </c>
      <c r="N19" s="18"/>
      <c r="O19" s="18"/>
      <c r="P19" s="18"/>
      <c r="Q19" s="18"/>
      <c r="R19" s="22" t="s">
        <v>28</v>
      </c>
      <c r="S19" s="22"/>
      <c r="T19" s="22"/>
      <c r="U19" s="22" t="s">
        <v>28</v>
      </c>
      <c r="V19" s="22"/>
      <c r="W19" s="22"/>
      <c r="X19" s="22"/>
      <c r="Y19" s="22" t="s">
        <v>28</v>
      </c>
      <c r="Z19" s="22"/>
      <c r="AA19" s="22"/>
      <c r="AB19" s="22"/>
      <c r="AC19" s="22"/>
      <c r="AD19" s="23" t="s">
        <v>28</v>
      </c>
      <c r="AE19" s="23"/>
      <c r="AF19" s="23"/>
      <c r="AG19" s="23"/>
    </row>
    <row r="20" spans="1:33" s="1" customFormat="1" ht="13.5" customHeight="1">
      <c r="A20" s="21" t="s">
        <v>49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7" t="s">
        <v>50</v>
      </c>
      <c r="M20" s="18" t="s">
        <v>51</v>
      </c>
      <c r="N20" s="18"/>
      <c r="O20" s="18"/>
      <c r="P20" s="18"/>
      <c r="Q20" s="18"/>
      <c r="R20" s="22" t="s">
        <v>28</v>
      </c>
      <c r="S20" s="22"/>
      <c r="T20" s="22"/>
      <c r="U20" s="22" t="s">
        <v>28</v>
      </c>
      <c r="V20" s="22"/>
      <c r="W20" s="22"/>
      <c r="X20" s="22"/>
      <c r="Y20" s="19">
        <f>242443.7</f>
        <v>242443.7</v>
      </c>
      <c r="Z20" s="19"/>
      <c r="AA20" s="19"/>
      <c r="AB20" s="19"/>
      <c r="AC20" s="19"/>
      <c r="AD20" s="20">
        <f>242443.7</f>
        <v>242443.7</v>
      </c>
      <c r="AE20" s="20"/>
      <c r="AF20" s="20"/>
      <c r="AG20" s="20"/>
    </row>
    <row r="21" spans="1:33" s="1" customFormat="1" ht="13.5" customHeight="1">
      <c r="A21" s="21" t="s">
        <v>52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7" t="s">
        <v>53</v>
      </c>
      <c r="M21" s="18" t="s">
        <v>54</v>
      </c>
      <c r="N21" s="18"/>
      <c r="O21" s="18"/>
      <c r="P21" s="18"/>
      <c r="Q21" s="18"/>
      <c r="R21" s="22" t="s">
        <v>28</v>
      </c>
      <c r="S21" s="22"/>
      <c r="T21" s="22"/>
      <c r="U21" s="22" t="s">
        <v>28</v>
      </c>
      <c r="V21" s="22"/>
      <c r="W21" s="22"/>
      <c r="X21" s="22"/>
      <c r="Y21" s="22" t="s">
        <v>28</v>
      </c>
      <c r="Z21" s="22"/>
      <c r="AA21" s="22"/>
      <c r="AB21" s="22"/>
      <c r="AC21" s="22"/>
      <c r="AD21" s="23" t="s">
        <v>28</v>
      </c>
      <c r="AE21" s="23"/>
      <c r="AF21" s="23"/>
      <c r="AG21" s="23"/>
    </row>
    <row r="22" spans="1:33" s="1" customFormat="1" ht="13.5" customHeight="1">
      <c r="A22" s="21" t="s">
        <v>55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7" t="s">
        <v>56</v>
      </c>
      <c r="M22" s="18" t="s">
        <v>57</v>
      </c>
      <c r="N22" s="18"/>
      <c r="O22" s="18"/>
      <c r="P22" s="18"/>
      <c r="Q22" s="18"/>
      <c r="R22" s="22" t="s">
        <v>28</v>
      </c>
      <c r="S22" s="22"/>
      <c r="T22" s="22"/>
      <c r="U22" s="22" t="s">
        <v>28</v>
      </c>
      <c r="V22" s="22"/>
      <c r="W22" s="22"/>
      <c r="X22" s="22"/>
      <c r="Y22" s="22" t="s">
        <v>28</v>
      </c>
      <c r="Z22" s="22"/>
      <c r="AA22" s="22"/>
      <c r="AB22" s="22"/>
      <c r="AC22" s="22"/>
      <c r="AD22" s="23" t="s">
        <v>28</v>
      </c>
      <c r="AE22" s="23"/>
      <c r="AF22" s="23"/>
      <c r="AG22" s="23"/>
    </row>
    <row r="23" spans="1:33" s="1" customFormat="1" ht="33.75" customHeight="1">
      <c r="A23" s="17" t="s">
        <v>58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6" t="s">
        <v>59</v>
      </c>
      <c r="M23" s="25" t="s">
        <v>60</v>
      </c>
      <c r="N23" s="25"/>
      <c r="O23" s="25"/>
      <c r="P23" s="25"/>
      <c r="Q23" s="25"/>
      <c r="R23" s="22" t="s">
        <v>28</v>
      </c>
      <c r="S23" s="22"/>
      <c r="T23" s="22"/>
      <c r="U23" s="22" t="s">
        <v>28</v>
      </c>
      <c r="V23" s="22"/>
      <c r="W23" s="22"/>
      <c r="X23" s="22"/>
      <c r="Y23" s="22" t="s">
        <v>28</v>
      </c>
      <c r="Z23" s="22"/>
      <c r="AA23" s="22"/>
      <c r="AB23" s="22"/>
      <c r="AC23" s="22"/>
      <c r="AD23" s="23" t="s">
        <v>28</v>
      </c>
      <c r="AE23" s="23"/>
      <c r="AF23" s="23"/>
      <c r="AG23" s="23"/>
    </row>
    <row r="24" spans="1:33" s="1" customFormat="1" ht="13.5" customHeight="1">
      <c r="A24" s="17" t="s">
        <v>61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 t="s">
        <v>62</v>
      </c>
      <c r="M24" s="18" t="s">
        <v>63</v>
      </c>
      <c r="N24" s="18"/>
      <c r="O24" s="18"/>
      <c r="P24" s="18"/>
      <c r="Q24" s="18"/>
      <c r="R24" s="22" t="s">
        <v>28</v>
      </c>
      <c r="S24" s="22"/>
      <c r="T24" s="22"/>
      <c r="U24" s="22" t="s">
        <v>28</v>
      </c>
      <c r="V24" s="22"/>
      <c r="W24" s="22"/>
      <c r="X24" s="22"/>
      <c r="Y24" s="22" t="s">
        <v>28</v>
      </c>
      <c r="Z24" s="22"/>
      <c r="AA24" s="22"/>
      <c r="AB24" s="22"/>
      <c r="AC24" s="22"/>
      <c r="AD24" s="23" t="s">
        <v>28</v>
      </c>
      <c r="AE24" s="23"/>
      <c r="AF24" s="23"/>
      <c r="AG24" s="23"/>
    </row>
    <row r="25" spans="1:33" s="1" customFormat="1" ht="13.5" customHeight="1">
      <c r="A25" s="21" t="s">
        <v>64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7" t="s">
        <v>65</v>
      </c>
      <c r="M25" s="18" t="s">
        <v>66</v>
      </c>
      <c r="N25" s="18"/>
      <c r="O25" s="18"/>
      <c r="P25" s="18"/>
      <c r="Q25" s="18"/>
      <c r="R25" s="22" t="s">
        <v>28</v>
      </c>
      <c r="S25" s="22"/>
      <c r="T25" s="22"/>
      <c r="U25" s="22" t="s">
        <v>28</v>
      </c>
      <c r="V25" s="22"/>
      <c r="W25" s="22"/>
      <c r="X25" s="22"/>
      <c r="Y25" s="22" t="s">
        <v>28</v>
      </c>
      <c r="Z25" s="22"/>
      <c r="AA25" s="22"/>
      <c r="AB25" s="22"/>
      <c r="AC25" s="22"/>
      <c r="AD25" s="23" t="s">
        <v>28</v>
      </c>
      <c r="AE25" s="23"/>
      <c r="AF25" s="23"/>
      <c r="AG25" s="23"/>
    </row>
    <row r="26" spans="1:33" s="1" customFormat="1" ht="24" customHeight="1">
      <c r="A26" s="17" t="s">
        <v>67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6" t="s">
        <v>68</v>
      </c>
      <c r="M26" s="25" t="s">
        <v>69</v>
      </c>
      <c r="N26" s="25"/>
      <c r="O26" s="25"/>
      <c r="P26" s="25"/>
      <c r="Q26" s="25"/>
      <c r="R26" s="22" t="s">
        <v>28</v>
      </c>
      <c r="S26" s="22"/>
      <c r="T26" s="22"/>
      <c r="U26" s="22" t="s">
        <v>28</v>
      </c>
      <c r="V26" s="22"/>
      <c r="W26" s="22"/>
      <c r="X26" s="22"/>
      <c r="Y26" s="22" t="s">
        <v>28</v>
      </c>
      <c r="Z26" s="22"/>
      <c r="AA26" s="22"/>
      <c r="AB26" s="22"/>
      <c r="AC26" s="22"/>
      <c r="AD26" s="23" t="s">
        <v>28</v>
      </c>
      <c r="AE26" s="23"/>
      <c r="AF26" s="23"/>
      <c r="AG26" s="23"/>
    </row>
    <row r="27" spans="1:33" s="1" customFormat="1" ht="13.5" customHeight="1">
      <c r="A27" s="17" t="s">
        <v>70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7" t="s">
        <v>71</v>
      </c>
      <c r="M27" s="18" t="s">
        <v>72</v>
      </c>
      <c r="N27" s="18"/>
      <c r="O27" s="18"/>
      <c r="P27" s="18"/>
      <c r="Q27" s="18"/>
      <c r="R27" s="22" t="s">
        <v>28</v>
      </c>
      <c r="S27" s="22"/>
      <c r="T27" s="22"/>
      <c r="U27" s="22" t="s">
        <v>28</v>
      </c>
      <c r="V27" s="22"/>
      <c r="W27" s="22"/>
      <c r="X27" s="22"/>
      <c r="Y27" s="22" t="s">
        <v>28</v>
      </c>
      <c r="Z27" s="22"/>
      <c r="AA27" s="22"/>
      <c r="AB27" s="22"/>
      <c r="AC27" s="22"/>
      <c r="AD27" s="23" t="s">
        <v>28</v>
      </c>
      <c r="AE27" s="23"/>
      <c r="AF27" s="23"/>
      <c r="AG27" s="23"/>
    </row>
    <row r="28" spans="1:33" s="1" customFormat="1" ht="24" customHeight="1">
      <c r="A28" s="24" t="s">
        <v>73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6" t="s">
        <v>74</v>
      </c>
      <c r="M28" s="25" t="s">
        <v>72</v>
      </c>
      <c r="N28" s="25"/>
      <c r="O28" s="25"/>
      <c r="P28" s="25"/>
      <c r="Q28" s="25"/>
      <c r="R28" s="22" t="s">
        <v>28</v>
      </c>
      <c r="S28" s="22"/>
      <c r="T28" s="22"/>
      <c r="U28" s="22" t="s">
        <v>28</v>
      </c>
      <c r="V28" s="22"/>
      <c r="W28" s="22"/>
      <c r="X28" s="22"/>
      <c r="Y28" s="22" t="s">
        <v>28</v>
      </c>
      <c r="Z28" s="22"/>
      <c r="AA28" s="22"/>
      <c r="AB28" s="22"/>
      <c r="AC28" s="22"/>
      <c r="AD28" s="23" t="s">
        <v>28</v>
      </c>
      <c r="AE28" s="23"/>
      <c r="AF28" s="23"/>
      <c r="AG28" s="23"/>
    </row>
    <row r="29" spans="1:33" s="1" customFormat="1" ht="13.5" customHeight="1">
      <c r="A29" s="24" t="s">
        <v>75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7" t="s">
        <v>76</v>
      </c>
      <c r="M29" s="18" t="s">
        <v>72</v>
      </c>
      <c r="N29" s="18"/>
      <c r="O29" s="18"/>
      <c r="P29" s="18"/>
      <c r="Q29" s="18"/>
      <c r="R29" s="22" t="s">
        <v>28</v>
      </c>
      <c r="S29" s="22"/>
      <c r="T29" s="22"/>
      <c r="U29" s="22" t="s">
        <v>28</v>
      </c>
      <c r="V29" s="22"/>
      <c r="W29" s="22"/>
      <c r="X29" s="22"/>
      <c r="Y29" s="22" t="s">
        <v>28</v>
      </c>
      <c r="Z29" s="22"/>
      <c r="AA29" s="22"/>
      <c r="AB29" s="22"/>
      <c r="AC29" s="22"/>
      <c r="AD29" s="23" t="s">
        <v>28</v>
      </c>
      <c r="AE29" s="23"/>
      <c r="AF29" s="23"/>
      <c r="AG29" s="23"/>
    </row>
    <row r="30" spans="1:33" s="1" customFormat="1" ht="13.5" customHeight="1">
      <c r="A30" s="16" t="s">
        <v>77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7" t="s">
        <v>78</v>
      </c>
      <c r="M30" s="25" t="s">
        <v>79</v>
      </c>
      <c r="N30" s="25"/>
      <c r="O30" s="25"/>
      <c r="P30" s="25"/>
      <c r="Q30" s="25"/>
      <c r="R30" s="37" t="s">
        <v>28</v>
      </c>
      <c r="S30" s="37"/>
      <c r="T30" s="37"/>
      <c r="U30" s="37" t="s">
        <v>28</v>
      </c>
      <c r="V30" s="37"/>
      <c r="W30" s="37"/>
      <c r="X30" s="37"/>
      <c r="Y30" s="37" t="s">
        <v>28</v>
      </c>
      <c r="Z30" s="37"/>
      <c r="AA30" s="37"/>
      <c r="AB30" s="37"/>
      <c r="AC30" s="37"/>
      <c r="AD30" s="38" t="s">
        <v>28</v>
      </c>
      <c r="AE30" s="38"/>
      <c r="AF30" s="38"/>
      <c r="AG30" s="38"/>
    </row>
    <row r="31" spans="1:33" s="1" customFormat="1" ht="13.5" customHeight="1">
      <c r="A31" s="21" t="s">
        <v>80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7" t="s">
        <v>45</v>
      </c>
      <c r="M31" s="18" t="s">
        <v>81</v>
      </c>
      <c r="N31" s="18"/>
      <c r="O31" s="18"/>
      <c r="P31" s="18"/>
      <c r="Q31" s="18"/>
      <c r="R31" s="19">
        <f>368509.53</f>
        <v>368509.53</v>
      </c>
      <c r="S31" s="19"/>
      <c r="T31" s="19"/>
      <c r="U31" s="19">
        <f>4050894.6</f>
        <v>4050894.6</v>
      </c>
      <c r="V31" s="19"/>
      <c r="W31" s="19"/>
      <c r="X31" s="19"/>
      <c r="Y31" s="19">
        <f>1357.88</f>
        <v>1357.88</v>
      </c>
      <c r="Z31" s="19"/>
      <c r="AA31" s="19"/>
      <c r="AB31" s="19"/>
      <c r="AC31" s="19"/>
      <c r="AD31" s="20">
        <f>4420762.01</f>
        <v>4420762.01</v>
      </c>
      <c r="AE31" s="20"/>
      <c r="AF31" s="20"/>
      <c r="AG31" s="20"/>
    </row>
    <row r="32" spans="1:33" s="1" customFormat="1" ht="24" customHeight="1">
      <c r="A32" s="24" t="s">
        <v>82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6" t="s">
        <v>83</v>
      </c>
      <c r="M32" s="25" t="s">
        <v>81</v>
      </c>
      <c r="N32" s="25"/>
      <c r="O32" s="25"/>
      <c r="P32" s="25"/>
      <c r="Q32" s="25"/>
      <c r="R32" s="19">
        <f>368509.53</f>
        <v>368509.53</v>
      </c>
      <c r="S32" s="19"/>
      <c r="T32" s="19"/>
      <c r="U32" s="19">
        <f>4050894.6</f>
        <v>4050894.6</v>
      </c>
      <c r="V32" s="19"/>
      <c r="W32" s="19"/>
      <c r="X32" s="19"/>
      <c r="Y32" s="22" t="s">
        <v>28</v>
      </c>
      <c r="Z32" s="22"/>
      <c r="AA32" s="22"/>
      <c r="AB32" s="22"/>
      <c r="AC32" s="22"/>
      <c r="AD32" s="20">
        <f>4419404.13</f>
        <v>4419404.13</v>
      </c>
      <c r="AE32" s="20"/>
      <c r="AF32" s="20"/>
      <c r="AG32" s="20"/>
    </row>
    <row r="33" spans="1:33" s="1" customFormat="1" ht="13.5" customHeight="1">
      <c r="A33" s="24" t="s">
        <v>84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7" t="s">
        <v>85</v>
      </c>
      <c r="M33" s="18" t="s">
        <v>81</v>
      </c>
      <c r="N33" s="18"/>
      <c r="O33" s="18"/>
      <c r="P33" s="18"/>
      <c r="Q33" s="18"/>
      <c r="R33" s="22" t="s">
        <v>28</v>
      </c>
      <c r="S33" s="22"/>
      <c r="T33" s="22"/>
      <c r="U33" s="22" t="s">
        <v>28</v>
      </c>
      <c r="V33" s="22"/>
      <c r="W33" s="22"/>
      <c r="X33" s="22"/>
      <c r="Y33" s="22" t="s">
        <v>28</v>
      </c>
      <c r="Z33" s="22"/>
      <c r="AA33" s="22"/>
      <c r="AB33" s="22"/>
      <c r="AC33" s="22"/>
      <c r="AD33" s="23" t="s">
        <v>28</v>
      </c>
      <c r="AE33" s="23"/>
      <c r="AF33" s="23"/>
      <c r="AG33" s="23"/>
    </row>
    <row r="34" spans="1:33" s="1" customFormat="1" ht="13.5" customHeight="1">
      <c r="A34" s="24" t="s">
        <v>86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7" t="s">
        <v>87</v>
      </c>
      <c r="M34" s="18" t="s">
        <v>81</v>
      </c>
      <c r="N34" s="18"/>
      <c r="O34" s="18"/>
      <c r="P34" s="18"/>
      <c r="Q34" s="18"/>
      <c r="R34" s="22" t="s">
        <v>28</v>
      </c>
      <c r="S34" s="22"/>
      <c r="T34" s="22"/>
      <c r="U34" s="22" t="s">
        <v>28</v>
      </c>
      <c r="V34" s="22"/>
      <c r="W34" s="22"/>
      <c r="X34" s="22"/>
      <c r="Y34" s="22" t="s">
        <v>28</v>
      </c>
      <c r="Z34" s="22"/>
      <c r="AA34" s="22"/>
      <c r="AB34" s="22"/>
      <c r="AC34" s="22"/>
      <c r="AD34" s="23" t="s">
        <v>28</v>
      </c>
      <c r="AE34" s="23"/>
      <c r="AF34" s="23"/>
      <c r="AG34" s="23"/>
    </row>
    <row r="35" spans="1:33" s="1" customFormat="1" ht="13.5" customHeight="1">
      <c r="A35" s="24" t="s">
        <v>88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7" t="s">
        <v>89</v>
      </c>
      <c r="M35" s="18" t="s">
        <v>81</v>
      </c>
      <c r="N35" s="18"/>
      <c r="O35" s="18"/>
      <c r="P35" s="18"/>
      <c r="Q35" s="18"/>
      <c r="R35" s="22" t="s">
        <v>28</v>
      </c>
      <c r="S35" s="22"/>
      <c r="T35" s="22"/>
      <c r="U35" s="22" t="s">
        <v>28</v>
      </c>
      <c r="V35" s="22"/>
      <c r="W35" s="22"/>
      <c r="X35" s="22"/>
      <c r="Y35" s="19">
        <f>1357.88</f>
        <v>1357.88</v>
      </c>
      <c r="Z35" s="19"/>
      <c r="AA35" s="19"/>
      <c r="AB35" s="19"/>
      <c r="AC35" s="19"/>
      <c r="AD35" s="20">
        <f>1357.88</f>
        <v>1357.88</v>
      </c>
      <c r="AE35" s="20"/>
      <c r="AF35" s="20"/>
      <c r="AG35" s="20"/>
    </row>
    <row r="36" spans="1:33" s="1" customFormat="1" ht="13.5" customHeight="1">
      <c r="A36" s="21" t="s">
        <v>90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7" t="s">
        <v>91</v>
      </c>
      <c r="M36" s="18" t="s">
        <v>45</v>
      </c>
      <c r="N36" s="18"/>
      <c r="O36" s="18"/>
      <c r="P36" s="18"/>
      <c r="Q36" s="18"/>
      <c r="R36" s="22" t="s">
        <v>28</v>
      </c>
      <c r="S36" s="22"/>
      <c r="T36" s="22"/>
      <c r="U36" s="22" t="s">
        <v>28</v>
      </c>
      <c r="V36" s="22"/>
      <c r="W36" s="22"/>
      <c r="X36" s="22"/>
      <c r="Y36" s="22" t="s">
        <v>28</v>
      </c>
      <c r="Z36" s="22"/>
      <c r="AA36" s="22"/>
      <c r="AB36" s="22"/>
      <c r="AC36" s="22"/>
      <c r="AD36" s="23" t="s">
        <v>28</v>
      </c>
      <c r="AE36" s="23"/>
      <c r="AF36" s="23"/>
      <c r="AG36" s="23"/>
    </row>
    <row r="37" spans="1:33" s="1" customFormat="1" ht="13.5" customHeight="1">
      <c r="A37" s="42" t="s">
        <v>11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 s="1" customFormat="1" ht="34.5" customHeight="1">
      <c r="A38" s="30" t="s">
        <v>29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4" t="s">
        <v>30</v>
      </c>
      <c r="M38" s="30" t="s">
        <v>31</v>
      </c>
      <c r="N38" s="30"/>
      <c r="O38" s="30"/>
      <c r="P38" s="30"/>
      <c r="Q38" s="30"/>
      <c r="R38" s="30" t="s">
        <v>32</v>
      </c>
      <c r="S38" s="30"/>
      <c r="T38" s="30"/>
      <c r="U38" s="30" t="s">
        <v>33</v>
      </c>
      <c r="V38" s="30"/>
      <c r="W38" s="30"/>
      <c r="X38" s="30"/>
      <c r="Y38" s="30" t="s">
        <v>34</v>
      </c>
      <c r="Z38" s="30"/>
      <c r="AA38" s="30"/>
      <c r="AB38" s="30"/>
      <c r="AC38" s="30"/>
      <c r="AD38" s="31" t="s">
        <v>35</v>
      </c>
      <c r="AE38" s="31"/>
      <c r="AF38" s="31"/>
      <c r="AG38" s="31"/>
    </row>
    <row r="39" spans="1:33" s="1" customFormat="1" ht="12.75" customHeight="1">
      <c r="A39" s="28" t="s">
        <v>36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5" t="s">
        <v>37</v>
      </c>
      <c r="M39" s="28" t="s">
        <v>38</v>
      </c>
      <c r="N39" s="28"/>
      <c r="O39" s="28"/>
      <c r="P39" s="28"/>
      <c r="Q39" s="28"/>
      <c r="R39" s="28" t="s">
        <v>39</v>
      </c>
      <c r="S39" s="28"/>
      <c r="T39" s="28"/>
      <c r="U39" s="28" t="s">
        <v>40</v>
      </c>
      <c r="V39" s="28"/>
      <c r="W39" s="28"/>
      <c r="X39" s="28"/>
      <c r="Y39" s="28" t="s">
        <v>41</v>
      </c>
      <c r="Z39" s="28"/>
      <c r="AA39" s="28"/>
      <c r="AB39" s="28"/>
      <c r="AC39" s="28"/>
      <c r="AD39" s="29" t="s">
        <v>42</v>
      </c>
      <c r="AE39" s="29"/>
      <c r="AF39" s="29"/>
      <c r="AG39" s="29"/>
    </row>
    <row r="40" spans="1:33" s="1" customFormat="1" ht="24" customHeight="1">
      <c r="A40" s="32" t="s">
        <v>92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6" t="s">
        <v>57</v>
      </c>
      <c r="M40" s="25" t="s">
        <v>93</v>
      </c>
      <c r="N40" s="25"/>
      <c r="O40" s="25"/>
      <c r="P40" s="25"/>
      <c r="Q40" s="25"/>
      <c r="R40" s="34">
        <f>265657.82</f>
        <v>265657.82</v>
      </c>
      <c r="S40" s="34"/>
      <c r="T40" s="34"/>
      <c r="U40" s="34">
        <f>3857444.3</f>
        <v>3857444.3</v>
      </c>
      <c r="V40" s="34"/>
      <c r="W40" s="34"/>
      <c r="X40" s="34"/>
      <c r="Y40" s="34">
        <v>240068.54</v>
      </c>
      <c r="Z40" s="34"/>
      <c r="AA40" s="34"/>
      <c r="AB40" s="34"/>
      <c r="AC40" s="34"/>
      <c r="AD40" s="35">
        <v>4363170.66</v>
      </c>
      <c r="AE40" s="35"/>
      <c r="AF40" s="35"/>
      <c r="AG40" s="35"/>
    </row>
    <row r="41" spans="1:33" s="1" customFormat="1" ht="13.5" customHeight="1">
      <c r="A41" s="21" t="s">
        <v>94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7" t="s">
        <v>95</v>
      </c>
      <c r="M41" s="18" t="s">
        <v>96</v>
      </c>
      <c r="N41" s="18"/>
      <c r="O41" s="18"/>
      <c r="P41" s="18"/>
      <c r="Q41" s="18"/>
      <c r="R41" s="19">
        <f>97833</f>
        <v>97833</v>
      </c>
      <c r="S41" s="19"/>
      <c r="T41" s="19"/>
      <c r="U41" s="19">
        <f>3183855.7</f>
        <v>3183855.7</v>
      </c>
      <c r="V41" s="19"/>
      <c r="W41" s="19"/>
      <c r="X41" s="19"/>
      <c r="Y41" s="22" t="s">
        <v>28</v>
      </c>
      <c r="Z41" s="22"/>
      <c r="AA41" s="22"/>
      <c r="AB41" s="22"/>
      <c r="AC41" s="22"/>
      <c r="AD41" s="20">
        <f>3281688.7</f>
        <v>3281688.7</v>
      </c>
      <c r="AE41" s="20"/>
      <c r="AF41" s="20"/>
      <c r="AG41" s="20"/>
    </row>
    <row r="42" spans="1:33" s="1" customFormat="1" ht="24" customHeight="1">
      <c r="A42" s="17" t="s">
        <v>97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6" t="s">
        <v>98</v>
      </c>
      <c r="M42" s="25" t="s">
        <v>99</v>
      </c>
      <c r="N42" s="25"/>
      <c r="O42" s="25"/>
      <c r="P42" s="25"/>
      <c r="Q42" s="25"/>
      <c r="R42" s="22" t="s">
        <v>28</v>
      </c>
      <c r="S42" s="22"/>
      <c r="T42" s="22"/>
      <c r="U42" s="19">
        <f>2448043.72</f>
        <v>2448043.72</v>
      </c>
      <c r="V42" s="19"/>
      <c r="W42" s="19"/>
      <c r="X42" s="19"/>
      <c r="Y42" s="22" t="s">
        <v>28</v>
      </c>
      <c r="Z42" s="22"/>
      <c r="AA42" s="22"/>
      <c r="AB42" s="22"/>
      <c r="AC42" s="22"/>
      <c r="AD42" s="20">
        <f>2448043.72</f>
        <v>2448043.72</v>
      </c>
      <c r="AE42" s="20"/>
      <c r="AF42" s="20"/>
      <c r="AG42" s="20"/>
    </row>
    <row r="43" spans="1:33" s="1" customFormat="1" ht="13.5" customHeight="1">
      <c r="A43" s="17" t="s">
        <v>100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7" t="s">
        <v>101</v>
      </c>
      <c r="M43" s="18" t="s">
        <v>102</v>
      </c>
      <c r="N43" s="18"/>
      <c r="O43" s="18"/>
      <c r="P43" s="18"/>
      <c r="Q43" s="18"/>
      <c r="R43" s="19">
        <f>97833</f>
        <v>97833</v>
      </c>
      <c r="S43" s="19"/>
      <c r="T43" s="19"/>
      <c r="U43" s="22" t="s">
        <v>28</v>
      </c>
      <c r="V43" s="22"/>
      <c r="W43" s="22"/>
      <c r="X43" s="22"/>
      <c r="Y43" s="22" t="s">
        <v>28</v>
      </c>
      <c r="Z43" s="22"/>
      <c r="AA43" s="22"/>
      <c r="AB43" s="22"/>
      <c r="AC43" s="22"/>
      <c r="AD43" s="20">
        <f>97833</f>
        <v>97833</v>
      </c>
      <c r="AE43" s="20"/>
      <c r="AF43" s="20"/>
      <c r="AG43" s="20"/>
    </row>
    <row r="44" spans="1:33" s="1" customFormat="1" ht="13.5" customHeight="1">
      <c r="A44" s="17" t="s">
        <v>103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7" t="s">
        <v>104</v>
      </c>
      <c r="M44" s="18" t="s">
        <v>105</v>
      </c>
      <c r="N44" s="18"/>
      <c r="O44" s="18"/>
      <c r="P44" s="18"/>
      <c r="Q44" s="18"/>
      <c r="R44" s="22" t="s">
        <v>28</v>
      </c>
      <c r="S44" s="22"/>
      <c r="T44" s="22"/>
      <c r="U44" s="19">
        <f>735811.98</f>
        <v>735811.98</v>
      </c>
      <c r="V44" s="19"/>
      <c r="W44" s="19"/>
      <c r="X44" s="19"/>
      <c r="Y44" s="22" t="s">
        <v>28</v>
      </c>
      <c r="Z44" s="22"/>
      <c r="AA44" s="22"/>
      <c r="AB44" s="22"/>
      <c r="AC44" s="22"/>
      <c r="AD44" s="20">
        <f>735811.98</f>
        <v>735811.98</v>
      </c>
      <c r="AE44" s="20"/>
      <c r="AF44" s="20"/>
      <c r="AG44" s="20"/>
    </row>
    <row r="45" spans="1:33" s="1" customFormat="1" ht="13.5" customHeight="1">
      <c r="A45" s="21" t="s">
        <v>106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7" t="s">
        <v>66</v>
      </c>
      <c r="M45" s="18" t="s">
        <v>107</v>
      </c>
      <c r="N45" s="18"/>
      <c r="O45" s="18"/>
      <c r="P45" s="18"/>
      <c r="Q45" s="18"/>
      <c r="R45" s="19">
        <f>7000</f>
        <v>7000</v>
      </c>
      <c r="S45" s="19"/>
      <c r="T45" s="19"/>
      <c r="U45" s="19">
        <f>509021.39</f>
        <v>509021.39</v>
      </c>
      <c r="V45" s="19"/>
      <c r="W45" s="19"/>
      <c r="X45" s="19"/>
      <c r="Y45" s="19">
        <f>2541.72</f>
        <v>2541.72</v>
      </c>
      <c r="Z45" s="19"/>
      <c r="AA45" s="19"/>
      <c r="AB45" s="19"/>
      <c r="AC45" s="19"/>
      <c r="AD45" s="20">
        <f>518563.11</f>
        <v>518563.11</v>
      </c>
      <c r="AE45" s="20"/>
      <c r="AF45" s="20"/>
      <c r="AG45" s="20"/>
    </row>
    <row r="46" spans="1:33" s="1" customFormat="1" ht="24" customHeight="1">
      <c r="A46" s="17" t="s">
        <v>108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6" t="s">
        <v>69</v>
      </c>
      <c r="M46" s="25" t="s">
        <v>109</v>
      </c>
      <c r="N46" s="25"/>
      <c r="O46" s="25"/>
      <c r="P46" s="25"/>
      <c r="Q46" s="25"/>
      <c r="R46" s="22" t="s">
        <v>28</v>
      </c>
      <c r="S46" s="22"/>
      <c r="T46" s="22"/>
      <c r="U46" s="19">
        <f>5770.2</f>
        <v>5770.2</v>
      </c>
      <c r="V46" s="19"/>
      <c r="W46" s="19"/>
      <c r="X46" s="19"/>
      <c r="Y46" s="22" t="s">
        <v>28</v>
      </c>
      <c r="Z46" s="22"/>
      <c r="AA46" s="22"/>
      <c r="AB46" s="22"/>
      <c r="AC46" s="22"/>
      <c r="AD46" s="20">
        <f>5770.2</f>
        <v>5770.2</v>
      </c>
      <c r="AE46" s="20"/>
      <c r="AF46" s="20"/>
      <c r="AG46" s="20"/>
    </row>
    <row r="47" spans="1:33" s="1" customFormat="1" ht="13.5" customHeight="1">
      <c r="A47" s="17" t="s">
        <v>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7" t="s">
        <v>72</v>
      </c>
      <c r="M47" s="18" t="s">
        <v>111</v>
      </c>
      <c r="N47" s="18"/>
      <c r="O47" s="18"/>
      <c r="P47" s="18"/>
      <c r="Q47" s="18"/>
      <c r="R47" s="22" t="s">
        <v>28</v>
      </c>
      <c r="S47" s="22"/>
      <c r="T47" s="22"/>
      <c r="U47" s="22" t="s">
        <v>28</v>
      </c>
      <c r="V47" s="22"/>
      <c r="W47" s="22"/>
      <c r="X47" s="22"/>
      <c r="Y47" s="22" t="s">
        <v>28</v>
      </c>
      <c r="Z47" s="22"/>
      <c r="AA47" s="22"/>
      <c r="AB47" s="22"/>
      <c r="AC47" s="22"/>
      <c r="AD47" s="23" t="s">
        <v>28</v>
      </c>
      <c r="AE47" s="23"/>
      <c r="AF47" s="23"/>
      <c r="AG47" s="23"/>
    </row>
    <row r="48" spans="1:33" s="1" customFormat="1" ht="13.5" customHeight="1">
      <c r="A48" s="17" t="s">
        <v>112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7" t="s">
        <v>79</v>
      </c>
      <c r="M48" s="18" t="s">
        <v>113</v>
      </c>
      <c r="N48" s="18"/>
      <c r="O48" s="18"/>
      <c r="P48" s="18"/>
      <c r="Q48" s="18"/>
      <c r="R48" s="22" t="s">
        <v>28</v>
      </c>
      <c r="S48" s="22"/>
      <c r="T48" s="22"/>
      <c r="U48" s="19">
        <f>325493.51</f>
        <v>325493.51</v>
      </c>
      <c r="V48" s="19"/>
      <c r="W48" s="19"/>
      <c r="X48" s="19"/>
      <c r="Y48" s="22" t="s">
        <v>28</v>
      </c>
      <c r="Z48" s="22"/>
      <c r="AA48" s="22"/>
      <c r="AB48" s="22"/>
      <c r="AC48" s="22"/>
      <c r="AD48" s="20">
        <f>325493.51</f>
        <v>325493.51</v>
      </c>
      <c r="AE48" s="20"/>
      <c r="AF48" s="20"/>
      <c r="AG48" s="20"/>
    </row>
    <row r="49" spans="1:33" s="1" customFormat="1" ht="13.5" customHeight="1">
      <c r="A49" s="17" t="s">
        <v>114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7" t="s">
        <v>115</v>
      </c>
      <c r="M49" s="18" t="s">
        <v>116</v>
      </c>
      <c r="N49" s="18"/>
      <c r="O49" s="18"/>
      <c r="P49" s="18"/>
      <c r="Q49" s="18"/>
      <c r="R49" s="22" t="s">
        <v>28</v>
      </c>
      <c r="S49" s="22"/>
      <c r="T49" s="22"/>
      <c r="U49" s="22" t="s">
        <v>28</v>
      </c>
      <c r="V49" s="22"/>
      <c r="W49" s="22"/>
      <c r="X49" s="22"/>
      <c r="Y49" s="22" t="s">
        <v>28</v>
      </c>
      <c r="Z49" s="22"/>
      <c r="AA49" s="22"/>
      <c r="AB49" s="22"/>
      <c r="AC49" s="22"/>
      <c r="AD49" s="23" t="s">
        <v>28</v>
      </c>
      <c r="AE49" s="23"/>
      <c r="AF49" s="23"/>
      <c r="AG49" s="23"/>
    </row>
    <row r="50" spans="1:33" s="1" customFormat="1" ht="13.5" customHeight="1">
      <c r="A50" s="17" t="s">
        <v>117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7" t="s">
        <v>118</v>
      </c>
      <c r="M50" s="18" t="s">
        <v>119</v>
      </c>
      <c r="N50" s="18"/>
      <c r="O50" s="18"/>
      <c r="P50" s="18"/>
      <c r="Q50" s="18"/>
      <c r="R50" s="19">
        <f>7000</f>
        <v>7000</v>
      </c>
      <c r="S50" s="19"/>
      <c r="T50" s="19"/>
      <c r="U50" s="19">
        <f>134291.08</f>
        <v>134291.08</v>
      </c>
      <c r="V50" s="19"/>
      <c r="W50" s="19"/>
      <c r="X50" s="19"/>
      <c r="Y50" s="19">
        <f>2541.72</f>
        <v>2541.72</v>
      </c>
      <c r="Z50" s="19"/>
      <c r="AA50" s="19"/>
      <c r="AB50" s="19"/>
      <c r="AC50" s="19"/>
      <c r="AD50" s="20">
        <f>143832.8</f>
        <v>143832.8</v>
      </c>
      <c r="AE50" s="20"/>
      <c r="AF50" s="20"/>
      <c r="AG50" s="20"/>
    </row>
    <row r="51" spans="1:33" s="1" customFormat="1" ht="13.5" customHeight="1">
      <c r="A51" s="17" t="s">
        <v>120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7" t="s">
        <v>121</v>
      </c>
      <c r="M51" s="18" t="s">
        <v>122</v>
      </c>
      <c r="N51" s="18"/>
      <c r="O51" s="18"/>
      <c r="P51" s="18"/>
      <c r="Q51" s="18"/>
      <c r="R51" s="22" t="s">
        <v>28</v>
      </c>
      <c r="S51" s="22"/>
      <c r="T51" s="22"/>
      <c r="U51" s="19">
        <f>43466.6</f>
        <v>43466.6</v>
      </c>
      <c r="V51" s="19"/>
      <c r="W51" s="19"/>
      <c r="X51" s="19"/>
      <c r="Y51" s="22" t="s">
        <v>28</v>
      </c>
      <c r="Z51" s="22"/>
      <c r="AA51" s="22"/>
      <c r="AB51" s="22"/>
      <c r="AC51" s="22"/>
      <c r="AD51" s="20">
        <f>43466.6</f>
        <v>43466.6</v>
      </c>
      <c r="AE51" s="20"/>
      <c r="AF51" s="20"/>
      <c r="AG51" s="20"/>
    </row>
    <row r="52" spans="1:33" s="1" customFormat="1" ht="13.5" customHeight="1">
      <c r="A52" s="21" t="s">
        <v>123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7" t="s">
        <v>124</v>
      </c>
      <c r="M52" s="18" t="s">
        <v>125</v>
      </c>
      <c r="N52" s="18"/>
      <c r="O52" s="18"/>
      <c r="P52" s="18"/>
      <c r="Q52" s="18"/>
      <c r="R52" s="22" t="s">
        <v>28</v>
      </c>
      <c r="S52" s="22"/>
      <c r="T52" s="22"/>
      <c r="U52" s="22" t="s">
        <v>28</v>
      </c>
      <c r="V52" s="22"/>
      <c r="W52" s="22"/>
      <c r="X52" s="22"/>
      <c r="Y52" s="22" t="s">
        <v>28</v>
      </c>
      <c r="Z52" s="22"/>
      <c r="AA52" s="22"/>
      <c r="AB52" s="22"/>
      <c r="AC52" s="22"/>
      <c r="AD52" s="23" t="s">
        <v>28</v>
      </c>
      <c r="AE52" s="23"/>
      <c r="AF52" s="23"/>
      <c r="AG52" s="23"/>
    </row>
    <row r="53" spans="1:33" s="1" customFormat="1" ht="24" customHeight="1">
      <c r="A53" s="17" t="s">
        <v>126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6" t="s">
        <v>127</v>
      </c>
      <c r="M53" s="25" t="s">
        <v>128</v>
      </c>
      <c r="N53" s="25"/>
      <c r="O53" s="25"/>
      <c r="P53" s="25"/>
      <c r="Q53" s="25"/>
      <c r="R53" s="22" t="s">
        <v>28</v>
      </c>
      <c r="S53" s="22"/>
      <c r="T53" s="22"/>
      <c r="U53" s="22" t="s">
        <v>28</v>
      </c>
      <c r="V53" s="22"/>
      <c r="W53" s="22"/>
      <c r="X53" s="22"/>
      <c r="Y53" s="22" t="s">
        <v>28</v>
      </c>
      <c r="Z53" s="22"/>
      <c r="AA53" s="22"/>
      <c r="AB53" s="22"/>
      <c r="AC53" s="22"/>
      <c r="AD53" s="23" t="s">
        <v>28</v>
      </c>
      <c r="AE53" s="23"/>
      <c r="AF53" s="23"/>
      <c r="AG53" s="23"/>
    </row>
    <row r="54" spans="1:33" s="1" customFormat="1" ht="13.5" customHeight="1">
      <c r="A54" s="17" t="s">
        <v>129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7" t="s">
        <v>130</v>
      </c>
      <c r="M54" s="18" t="s">
        <v>131</v>
      </c>
      <c r="N54" s="18"/>
      <c r="O54" s="18"/>
      <c r="P54" s="18"/>
      <c r="Q54" s="18"/>
      <c r="R54" s="22" t="s">
        <v>28</v>
      </c>
      <c r="S54" s="22"/>
      <c r="T54" s="22"/>
      <c r="U54" s="22" t="s">
        <v>28</v>
      </c>
      <c r="V54" s="22"/>
      <c r="W54" s="22"/>
      <c r="X54" s="22"/>
      <c r="Y54" s="22" t="s">
        <v>28</v>
      </c>
      <c r="Z54" s="22"/>
      <c r="AA54" s="22"/>
      <c r="AB54" s="22"/>
      <c r="AC54" s="22"/>
      <c r="AD54" s="23" t="s">
        <v>28</v>
      </c>
      <c r="AE54" s="23"/>
      <c r="AF54" s="23"/>
      <c r="AG54" s="23"/>
    </row>
    <row r="55" spans="1:33" s="1" customFormat="1" ht="13.5" customHeight="1">
      <c r="A55" s="21" t="s">
        <v>132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7" t="s">
        <v>96</v>
      </c>
      <c r="M55" s="18" t="s">
        <v>133</v>
      </c>
      <c r="N55" s="18"/>
      <c r="O55" s="18"/>
      <c r="P55" s="18"/>
      <c r="Q55" s="18"/>
      <c r="R55" s="22" t="s">
        <v>28</v>
      </c>
      <c r="S55" s="22"/>
      <c r="T55" s="22"/>
      <c r="U55" s="22" t="s">
        <v>28</v>
      </c>
      <c r="V55" s="22"/>
      <c r="W55" s="22"/>
      <c r="X55" s="22"/>
      <c r="Y55" s="22" t="s">
        <v>28</v>
      </c>
      <c r="Z55" s="22"/>
      <c r="AA55" s="22"/>
      <c r="AB55" s="22"/>
      <c r="AC55" s="22"/>
      <c r="AD55" s="23" t="s">
        <v>28</v>
      </c>
      <c r="AE55" s="23"/>
      <c r="AF55" s="23"/>
      <c r="AG55" s="23"/>
    </row>
    <row r="56" spans="1:33" s="1" customFormat="1" ht="33.75" customHeight="1">
      <c r="A56" s="17" t="s">
        <v>134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6" t="s">
        <v>99</v>
      </c>
      <c r="M56" s="25" t="s">
        <v>135</v>
      </c>
      <c r="N56" s="25"/>
      <c r="O56" s="25"/>
      <c r="P56" s="25"/>
      <c r="Q56" s="25"/>
      <c r="R56" s="22" t="s">
        <v>28</v>
      </c>
      <c r="S56" s="22"/>
      <c r="T56" s="22"/>
      <c r="U56" s="22" t="s">
        <v>28</v>
      </c>
      <c r="V56" s="22"/>
      <c r="W56" s="22"/>
      <c r="X56" s="22"/>
      <c r="Y56" s="22" t="s">
        <v>28</v>
      </c>
      <c r="Z56" s="22"/>
      <c r="AA56" s="22"/>
      <c r="AB56" s="22"/>
      <c r="AC56" s="22"/>
      <c r="AD56" s="23" t="s">
        <v>28</v>
      </c>
      <c r="AE56" s="23"/>
      <c r="AF56" s="23"/>
      <c r="AG56" s="23"/>
    </row>
    <row r="57" spans="1:33" s="1" customFormat="1" ht="24" customHeight="1">
      <c r="A57" s="17" t="s">
        <v>136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7" t="s">
        <v>102</v>
      </c>
      <c r="M57" s="18" t="s">
        <v>137</v>
      </c>
      <c r="N57" s="18"/>
      <c r="O57" s="18"/>
      <c r="P57" s="18"/>
      <c r="Q57" s="18"/>
      <c r="R57" s="22" t="s">
        <v>28</v>
      </c>
      <c r="S57" s="22"/>
      <c r="T57" s="22"/>
      <c r="U57" s="22" t="s">
        <v>28</v>
      </c>
      <c r="V57" s="22"/>
      <c r="W57" s="22"/>
      <c r="X57" s="22"/>
      <c r="Y57" s="22" t="s">
        <v>28</v>
      </c>
      <c r="Z57" s="22"/>
      <c r="AA57" s="22"/>
      <c r="AB57" s="22"/>
      <c r="AC57" s="22"/>
      <c r="AD57" s="23" t="s">
        <v>28</v>
      </c>
      <c r="AE57" s="23"/>
      <c r="AF57" s="23"/>
      <c r="AG57" s="23"/>
    </row>
    <row r="58" spans="1:33" s="1" customFormat="1" ht="13.5" customHeight="1">
      <c r="A58" s="21" t="s">
        <v>138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7" t="s">
        <v>125</v>
      </c>
      <c r="M58" s="18" t="s">
        <v>139</v>
      </c>
      <c r="N58" s="18"/>
      <c r="O58" s="18"/>
      <c r="P58" s="18"/>
      <c r="Q58" s="18"/>
      <c r="R58" s="22" t="s">
        <v>28</v>
      </c>
      <c r="S58" s="22"/>
      <c r="T58" s="22"/>
      <c r="U58" s="22" t="s">
        <v>28</v>
      </c>
      <c r="V58" s="22"/>
      <c r="W58" s="22"/>
      <c r="X58" s="22"/>
      <c r="Y58" s="22" t="s">
        <v>28</v>
      </c>
      <c r="Z58" s="22"/>
      <c r="AA58" s="22"/>
      <c r="AB58" s="22"/>
      <c r="AC58" s="22"/>
      <c r="AD58" s="23" t="s">
        <v>28</v>
      </c>
      <c r="AE58" s="23"/>
      <c r="AF58" s="23"/>
      <c r="AG58" s="23"/>
    </row>
    <row r="59" spans="1:33" s="1" customFormat="1" ht="33.75" customHeight="1">
      <c r="A59" s="17" t="s">
        <v>140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6" t="s">
        <v>131</v>
      </c>
      <c r="M59" s="25" t="s">
        <v>141</v>
      </c>
      <c r="N59" s="25"/>
      <c r="O59" s="25"/>
      <c r="P59" s="25"/>
      <c r="Q59" s="25"/>
      <c r="R59" s="22" t="s">
        <v>28</v>
      </c>
      <c r="S59" s="22"/>
      <c r="T59" s="22"/>
      <c r="U59" s="22" t="s">
        <v>28</v>
      </c>
      <c r="V59" s="22"/>
      <c r="W59" s="22"/>
      <c r="X59" s="22"/>
      <c r="Y59" s="22" t="s">
        <v>28</v>
      </c>
      <c r="Z59" s="22"/>
      <c r="AA59" s="22"/>
      <c r="AB59" s="22"/>
      <c r="AC59" s="22"/>
      <c r="AD59" s="23" t="s">
        <v>28</v>
      </c>
      <c r="AE59" s="23"/>
      <c r="AF59" s="23"/>
      <c r="AG59" s="23"/>
    </row>
    <row r="60" spans="1:33" s="1" customFormat="1" ht="13.5" customHeight="1">
      <c r="A60" s="17" t="s">
        <v>142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7" t="s">
        <v>143</v>
      </c>
      <c r="M60" s="18" t="s">
        <v>144</v>
      </c>
      <c r="N60" s="18"/>
      <c r="O60" s="18"/>
      <c r="P60" s="18"/>
      <c r="Q60" s="18"/>
      <c r="R60" s="22" t="s">
        <v>28</v>
      </c>
      <c r="S60" s="22"/>
      <c r="T60" s="22"/>
      <c r="U60" s="22" t="s">
        <v>28</v>
      </c>
      <c r="V60" s="22"/>
      <c r="W60" s="22"/>
      <c r="X60" s="22"/>
      <c r="Y60" s="22" t="s">
        <v>28</v>
      </c>
      <c r="Z60" s="22"/>
      <c r="AA60" s="22"/>
      <c r="AB60" s="22"/>
      <c r="AC60" s="22"/>
      <c r="AD60" s="23" t="s">
        <v>28</v>
      </c>
      <c r="AE60" s="23"/>
      <c r="AF60" s="23"/>
      <c r="AG60" s="23"/>
    </row>
    <row r="61" spans="1:33" s="1" customFormat="1" ht="13.5" customHeight="1">
      <c r="A61" s="21" t="s">
        <v>145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7" t="s">
        <v>133</v>
      </c>
      <c r="M61" s="18" t="s">
        <v>146</v>
      </c>
      <c r="N61" s="18"/>
      <c r="O61" s="18"/>
      <c r="P61" s="18"/>
      <c r="Q61" s="18"/>
      <c r="R61" s="22" t="s">
        <v>28</v>
      </c>
      <c r="S61" s="22"/>
      <c r="T61" s="22"/>
      <c r="U61" s="22" t="s">
        <v>28</v>
      </c>
      <c r="V61" s="22"/>
      <c r="W61" s="22"/>
      <c r="X61" s="22"/>
      <c r="Y61" s="22" t="s">
        <v>28</v>
      </c>
      <c r="Z61" s="22"/>
      <c r="AA61" s="22"/>
      <c r="AB61" s="22"/>
      <c r="AC61" s="22"/>
      <c r="AD61" s="23" t="s">
        <v>28</v>
      </c>
      <c r="AE61" s="23"/>
      <c r="AF61" s="23"/>
      <c r="AG61" s="23"/>
    </row>
    <row r="62" spans="1:33" s="1" customFormat="1" ht="24" customHeight="1">
      <c r="A62" s="17" t="s">
        <v>147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6" t="s">
        <v>137</v>
      </c>
      <c r="M62" s="25" t="s">
        <v>148</v>
      </c>
      <c r="N62" s="25"/>
      <c r="O62" s="25"/>
      <c r="P62" s="25"/>
      <c r="Q62" s="25"/>
      <c r="R62" s="22" t="s">
        <v>28</v>
      </c>
      <c r="S62" s="22"/>
      <c r="T62" s="22"/>
      <c r="U62" s="22" t="s">
        <v>28</v>
      </c>
      <c r="V62" s="22"/>
      <c r="W62" s="22"/>
      <c r="X62" s="22"/>
      <c r="Y62" s="22" t="s">
        <v>28</v>
      </c>
      <c r="Z62" s="22"/>
      <c r="AA62" s="22"/>
      <c r="AB62" s="22"/>
      <c r="AC62" s="22"/>
      <c r="AD62" s="23" t="s">
        <v>28</v>
      </c>
      <c r="AE62" s="23"/>
      <c r="AF62" s="23"/>
      <c r="AG62" s="23"/>
    </row>
    <row r="63" spans="1:33" s="1" customFormat="1" ht="24" customHeight="1">
      <c r="A63" s="17" t="s">
        <v>149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6" t="s">
        <v>150</v>
      </c>
      <c r="M63" s="25" t="s">
        <v>151</v>
      </c>
      <c r="N63" s="25"/>
      <c r="O63" s="25"/>
      <c r="P63" s="25"/>
      <c r="Q63" s="25"/>
      <c r="R63" s="22" t="s">
        <v>28</v>
      </c>
      <c r="S63" s="22"/>
      <c r="T63" s="22"/>
      <c r="U63" s="22" t="s">
        <v>28</v>
      </c>
      <c r="V63" s="22"/>
      <c r="W63" s="22"/>
      <c r="X63" s="22"/>
      <c r="Y63" s="22" t="s">
        <v>28</v>
      </c>
      <c r="Z63" s="22"/>
      <c r="AA63" s="22"/>
      <c r="AB63" s="22"/>
      <c r="AC63" s="22"/>
      <c r="AD63" s="23" t="s">
        <v>28</v>
      </c>
      <c r="AE63" s="23"/>
      <c r="AF63" s="23"/>
      <c r="AG63" s="23"/>
    </row>
    <row r="64" spans="1:33" s="1" customFormat="1" ht="13.5" customHeight="1">
      <c r="A64" s="21" t="s">
        <v>152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7" t="s">
        <v>139</v>
      </c>
      <c r="M64" s="18" t="s">
        <v>153</v>
      </c>
      <c r="N64" s="18"/>
      <c r="O64" s="18"/>
      <c r="P64" s="18"/>
      <c r="Q64" s="18"/>
      <c r="R64" s="22" t="s">
        <v>28</v>
      </c>
      <c r="S64" s="22"/>
      <c r="T64" s="22"/>
      <c r="U64" s="19">
        <f>5380.5</f>
        <v>5380.5</v>
      </c>
      <c r="V64" s="19"/>
      <c r="W64" s="19"/>
      <c r="X64" s="19"/>
      <c r="Y64" s="22" t="s">
        <v>28</v>
      </c>
      <c r="Z64" s="22"/>
      <c r="AA64" s="22"/>
      <c r="AB64" s="22"/>
      <c r="AC64" s="22"/>
      <c r="AD64" s="20">
        <f>5380.5</f>
        <v>5380.5</v>
      </c>
      <c r="AE64" s="20"/>
      <c r="AF64" s="20"/>
      <c r="AG64" s="20"/>
    </row>
    <row r="65" spans="1:33" s="1" customFormat="1" ht="13.5" customHeight="1">
      <c r="A65" s="11" t="s">
        <v>11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s="1" customFormat="1" ht="34.5" customHeight="1">
      <c r="A66" s="30" t="s">
        <v>29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4" t="s">
        <v>30</v>
      </c>
      <c r="M66" s="30" t="s">
        <v>31</v>
      </c>
      <c r="N66" s="30"/>
      <c r="O66" s="30"/>
      <c r="P66" s="30"/>
      <c r="Q66" s="30"/>
      <c r="R66" s="30" t="s">
        <v>32</v>
      </c>
      <c r="S66" s="30"/>
      <c r="T66" s="30"/>
      <c r="U66" s="30" t="s">
        <v>33</v>
      </c>
      <c r="V66" s="30"/>
      <c r="W66" s="30"/>
      <c r="X66" s="30"/>
      <c r="Y66" s="30" t="s">
        <v>34</v>
      </c>
      <c r="Z66" s="30"/>
      <c r="AA66" s="30"/>
      <c r="AB66" s="30"/>
      <c r="AC66" s="30"/>
      <c r="AD66" s="31" t="s">
        <v>35</v>
      </c>
      <c r="AE66" s="31"/>
      <c r="AF66" s="31"/>
      <c r="AG66" s="31"/>
    </row>
    <row r="67" spans="1:33" s="1" customFormat="1" ht="12.75" customHeight="1">
      <c r="A67" s="28" t="s">
        <v>36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5" t="s">
        <v>37</v>
      </c>
      <c r="M67" s="28" t="s">
        <v>38</v>
      </c>
      <c r="N67" s="28"/>
      <c r="O67" s="28"/>
      <c r="P67" s="28"/>
      <c r="Q67" s="28"/>
      <c r="R67" s="28" t="s">
        <v>39</v>
      </c>
      <c r="S67" s="28"/>
      <c r="T67" s="28"/>
      <c r="U67" s="28" t="s">
        <v>40</v>
      </c>
      <c r="V67" s="28"/>
      <c r="W67" s="28"/>
      <c r="X67" s="28"/>
      <c r="Y67" s="28" t="s">
        <v>41</v>
      </c>
      <c r="Z67" s="28"/>
      <c r="AA67" s="28"/>
      <c r="AB67" s="28"/>
      <c r="AC67" s="28"/>
      <c r="AD67" s="29" t="s">
        <v>42</v>
      </c>
      <c r="AE67" s="29"/>
      <c r="AF67" s="29"/>
      <c r="AG67" s="29"/>
    </row>
    <row r="68" spans="1:33" s="1" customFormat="1" ht="13.5" customHeight="1">
      <c r="A68" s="21" t="s">
        <v>154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7" t="s">
        <v>146</v>
      </c>
      <c r="M68" s="18" t="s">
        <v>155</v>
      </c>
      <c r="N68" s="18"/>
      <c r="O68" s="18"/>
      <c r="P68" s="18"/>
      <c r="Q68" s="18"/>
      <c r="R68" s="19">
        <f>160824.82</f>
        <v>160824.82</v>
      </c>
      <c r="S68" s="19"/>
      <c r="T68" s="19"/>
      <c r="U68" s="19">
        <f>159186.71</f>
        <v>159186.71</v>
      </c>
      <c r="V68" s="19"/>
      <c r="W68" s="19"/>
      <c r="X68" s="19"/>
      <c r="Y68" s="19">
        <v>237526.82</v>
      </c>
      <c r="Z68" s="19"/>
      <c r="AA68" s="19"/>
      <c r="AB68" s="19"/>
      <c r="AC68" s="19"/>
      <c r="AD68" s="20">
        <v>557538.35</v>
      </c>
      <c r="AE68" s="20"/>
      <c r="AF68" s="20"/>
      <c r="AG68" s="20"/>
    </row>
    <row r="69" spans="1:33" s="1" customFormat="1" ht="24" customHeight="1">
      <c r="A69" s="17" t="s">
        <v>156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6" t="s">
        <v>157</v>
      </c>
      <c r="M69" s="25" t="s">
        <v>158</v>
      </c>
      <c r="N69" s="25"/>
      <c r="O69" s="25"/>
      <c r="P69" s="25"/>
      <c r="Q69" s="25"/>
      <c r="R69" s="22" t="s">
        <v>28</v>
      </c>
      <c r="S69" s="22"/>
      <c r="T69" s="22"/>
      <c r="U69" s="19">
        <f>128859.8</f>
        <v>128859.8</v>
      </c>
      <c r="V69" s="19"/>
      <c r="W69" s="19"/>
      <c r="X69" s="19"/>
      <c r="Y69" s="19">
        <f>1357.88</f>
        <v>1357.88</v>
      </c>
      <c r="Z69" s="19"/>
      <c r="AA69" s="19"/>
      <c r="AB69" s="19"/>
      <c r="AC69" s="19"/>
      <c r="AD69" s="20">
        <f>130217.68</f>
        <v>130217.68</v>
      </c>
      <c r="AE69" s="20"/>
      <c r="AF69" s="20"/>
      <c r="AG69" s="20"/>
    </row>
    <row r="70" spans="1:33" s="1" customFormat="1" ht="13.5" customHeight="1">
      <c r="A70" s="17" t="s">
        <v>159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7" t="s">
        <v>160</v>
      </c>
      <c r="M70" s="18" t="s">
        <v>161</v>
      </c>
      <c r="N70" s="18"/>
      <c r="O70" s="18"/>
      <c r="P70" s="18"/>
      <c r="Q70" s="18"/>
      <c r="R70" s="19">
        <f>160824.82</f>
        <v>160824.82</v>
      </c>
      <c r="S70" s="19"/>
      <c r="T70" s="19"/>
      <c r="U70" s="19">
        <f>30326.91</f>
        <v>30326.91</v>
      </c>
      <c r="V70" s="19"/>
      <c r="W70" s="19"/>
      <c r="X70" s="19"/>
      <c r="Y70" s="19">
        <v>236168.94</v>
      </c>
      <c r="Z70" s="19"/>
      <c r="AA70" s="19"/>
      <c r="AB70" s="19"/>
      <c r="AC70" s="19"/>
      <c r="AD70" s="20">
        <v>427320.67</v>
      </c>
      <c r="AE70" s="20"/>
      <c r="AF70" s="20"/>
      <c r="AG70" s="20"/>
    </row>
    <row r="71" spans="1:33" s="1" customFormat="1" ht="13.5" customHeight="1">
      <c r="A71" s="17" t="s">
        <v>162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7" t="s">
        <v>163</v>
      </c>
      <c r="M71" s="18" t="s">
        <v>164</v>
      </c>
      <c r="N71" s="18"/>
      <c r="O71" s="18"/>
      <c r="P71" s="18"/>
      <c r="Q71" s="18"/>
      <c r="R71" s="22" t="s">
        <v>28</v>
      </c>
      <c r="S71" s="22"/>
      <c r="T71" s="22"/>
      <c r="U71" s="22" t="s">
        <v>28</v>
      </c>
      <c r="V71" s="22"/>
      <c r="W71" s="22"/>
      <c r="X71" s="22"/>
      <c r="Y71" s="22" t="s">
        <v>28</v>
      </c>
      <c r="Z71" s="22"/>
      <c r="AA71" s="22"/>
      <c r="AB71" s="22"/>
      <c r="AC71" s="22"/>
      <c r="AD71" s="23" t="s">
        <v>28</v>
      </c>
      <c r="AE71" s="23"/>
      <c r="AF71" s="23"/>
      <c r="AG71" s="23"/>
    </row>
    <row r="72" spans="1:33" s="1" customFormat="1" ht="13.5" customHeight="1">
      <c r="A72" s="21" t="s">
        <v>165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7" t="s">
        <v>153</v>
      </c>
      <c r="M72" s="41" t="s">
        <v>11</v>
      </c>
      <c r="N72" s="41"/>
      <c r="O72" s="41"/>
      <c r="P72" s="41"/>
      <c r="Q72" s="41"/>
      <c r="R72" s="22" t="s">
        <v>28</v>
      </c>
      <c r="S72" s="22"/>
      <c r="T72" s="22"/>
      <c r="U72" s="22" t="s">
        <v>28</v>
      </c>
      <c r="V72" s="22"/>
      <c r="W72" s="22"/>
      <c r="X72" s="22"/>
      <c r="Y72" s="22" t="s">
        <v>28</v>
      </c>
      <c r="Z72" s="22"/>
      <c r="AA72" s="22"/>
      <c r="AB72" s="22"/>
      <c r="AC72" s="22"/>
      <c r="AD72" s="23" t="s">
        <v>28</v>
      </c>
      <c r="AE72" s="23"/>
      <c r="AF72" s="23"/>
      <c r="AG72" s="23"/>
    </row>
    <row r="73" spans="1:33" s="1" customFormat="1" ht="33.75" customHeight="1">
      <c r="A73" s="32" t="s">
        <v>166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7" t="s">
        <v>167</v>
      </c>
      <c r="M73" s="18" t="s">
        <v>11</v>
      </c>
      <c r="N73" s="18"/>
      <c r="O73" s="18"/>
      <c r="P73" s="18"/>
      <c r="Q73" s="18"/>
      <c r="R73" s="34">
        <f>102851.71</f>
        <v>102851.71</v>
      </c>
      <c r="S73" s="34"/>
      <c r="T73" s="34"/>
      <c r="U73" s="34">
        <f>193450.3</f>
        <v>193450.3</v>
      </c>
      <c r="V73" s="34"/>
      <c r="W73" s="34"/>
      <c r="X73" s="34"/>
      <c r="Y73" s="34">
        <v>3733.04</v>
      </c>
      <c r="Z73" s="34"/>
      <c r="AA73" s="34"/>
      <c r="AB73" s="34"/>
      <c r="AC73" s="34"/>
      <c r="AD73" s="35">
        <v>300035.05</v>
      </c>
      <c r="AE73" s="35"/>
      <c r="AF73" s="35"/>
      <c r="AG73" s="35"/>
    </row>
    <row r="74" spans="1:33" s="1" customFormat="1" ht="13.5" customHeight="1">
      <c r="A74" s="21" t="s">
        <v>168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7" t="s">
        <v>169</v>
      </c>
      <c r="M74" s="18" t="s">
        <v>11</v>
      </c>
      <c r="N74" s="18"/>
      <c r="O74" s="18"/>
      <c r="P74" s="18"/>
      <c r="Q74" s="18"/>
      <c r="R74" s="19">
        <f>102851.71</f>
        <v>102851.71</v>
      </c>
      <c r="S74" s="19"/>
      <c r="T74" s="19"/>
      <c r="U74" s="19">
        <f>193450.3</f>
        <v>193450.3</v>
      </c>
      <c r="V74" s="19"/>
      <c r="W74" s="19"/>
      <c r="X74" s="19"/>
      <c r="Y74" s="19">
        <v>3733.04</v>
      </c>
      <c r="Z74" s="19"/>
      <c r="AA74" s="19"/>
      <c r="AB74" s="19"/>
      <c r="AC74" s="19"/>
      <c r="AD74" s="20">
        <v>300035.05</v>
      </c>
      <c r="AE74" s="20"/>
      <c r="AF74" s="20"/>
      <c r="AG74" s="20"/>
    </row>
    <row r="75" spans="1:33" s="1" customFormat="1" ht="13.5" customHeight="1">
      <c r="A75" s="21" t="s">
        <v>170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7" t="s">
        <v>171</v>
      </c>
      <c r="M75" s="41" t="s">
        <v>172</v>
      </c>
      <c r="N75" s="41"/>
      <c r="O75" s="41"/>
      <c r="P75" s="41"/>
      <c r="Q75" s="41"/>
      <c r="R75" s="22" t="s">
        <v>28</v>
      </c>
      <c r="S75" s="22"/>
      <c r="T75" s="22"/>
      <c r="U75" s="22" t="s">
        <v>28</v>
      </c>
      <c r="V75" s="22"/>
      <c r="W75" s="22"/>
      <c r="X75" s="22"/>
      <c r="Y75" s="22" t="s">
        <v>28</v>
      </c>
      <c r="Z75" s="22"/>
      <c r="AA75" s="22"/>
      <c r="AB75" s="22"/>
      <c r="AC75" s="22"/>
      <c r="AD75" s="23" t="s">
        <v>28</v>
      </c>
      <c r="AE75" s="23"/>
      <c r="AF75" s="23"/>
      <c r="AG75" s="23"/>
    </row>
    <row r="76" spans="1:33" s="1" customFormat="1" ht="13.5" customHeight="1">
      <c r="A76" s="21" t="s">
        <v>173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7" t="s">
        <v>174</v>
      </c>
      <c r="M76" s="18" t="s">
        <v>11</v>
      </c>
      <c r="N76" s="18"/>
      <c r="O76" s="18"/>
      <c r="P76" s="18"/>
      <c r="Q76" s="18"/>
      <c r="R76" s="22" t="s">
        <v>28</v>
      </c>
      <c r="S76" s="22"/>
      <c r="T76" s="22"/>
      <c r="U76" s="22" t="s">
        <v>28</v>
      </c>
      <c r="V76" s="22"/>
      <c r="W76" s="22"/>
      <c r="X76" s="22"/>
      <c r="Y76" s="22" t="s">
        <v>28</v>
      </c>
      <c r="Z76" s="22"/>
      <c r="AA76" s="22"/>
      <c r="AB76" s="22"/>
      <c r="AC76" s="22"/>
      <c r="AD76" s="23" t="s">
        <v>28</v>
      </c>
      <c r="AE76" s="23"/>
      <c r="AF76" s="23"/>
      <c r="AG76" s="23"/>
    </row>
    <row r="77" spans="1:33" s="1" customFormat="1" ht="24" customHeight="1">
      <c r="A77" s="32" t="s">
        <v>175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7" t="s">
        <v>176</v>
      </c>
      <c r="M77" s="18" t="s">
        <v>11</v>
      </c>
      <c r="N77" s="18"/>
      <c r="O77" s="18"/>
      <c r="P77" s="18"/>
      <c r="Q77" s="18"/>
      <c r="R77" s="34">
        <f>2851.71</f>
        <v>2851.71</v>
      </c>
      <c r="S77" s="34"/>
      <c r="T77" s="34"/>
      <c r="U77" s="34">
        <f>-12908.54</f>
        <v>-12908.54</v>
      </c>
      <c r="V77" s="34"/>
      <c r="W77" s="34"/>
      <c r="X77" s="34"/>
      <c r="Y77" s="34">
        <f>9072.57</f>
        <v>9072.57</v>
      </c>
      <c r="Z77" s="34"/>
      <c r="AA77" s="34"/>
      <c r="AB77" s="34"/>
      <c r="AC77" s="34"/>
      <c r="AD77" s="35">
        <f>-984.26</f>
        <v>-984.26</v>
      </c>
      <c r="AE77" s="35"/>
      <c r="AF77" s="35"/>
      <c r="AG77" s="35"/>
    </row>
    <row r="78" spans="1:33" s="1" customFormat="1" ht="13.5" customHeight="1">
      <c r="A78" s="21" t="s">
        <v>177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7" t="s">
        <v>178</v>
      </c>
      <c r="M78" s="18" t="s">
        <v>11</v>
      </c>
      <c r="N78" s="18"/>
      <c r="O78" s="18"/>
      <c r="P78" s="18"/>
      <c r="Q78" s="18"/>
      <c r="R78" s="22" t="s">
        <v>28</v>
      </c>
      <c r="S78" s="22"/>
      <c r="T78" s="22"/>
      <c r="U78" s="19">
        <f>-8539.8</f>
        <v>-8539.8</v>
      </c>
      <c r="V78" s="19"/>
      <c r="W78" s="19"/>
      <c r="X78" s="19"/>
      <c r="Y78" s="22" t="s">
        <v>28</v>
      </c>
      <c r="Z78" s="22"/>
      <c r="AA78" s="22"/>
      <c r="AB78" s="22"/>
      <c r="AC78" s="22"/>
      <c r="AD78" s="20">
        <f>-8539.8</f>
        <v>-8539.8</v>
      </c>
      <c r="AE78" s="20"/>
      <c r="AF78" s="20"/>
      <c r="AG78" s="20"/>
    </row>
    <row r="79" spans="1:33" s="1" customFormat="1" ht="24" customHeight="1">
      <c r="A79" s="17" t="s">
        <v>179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7" t="s">
        <v>180</v>
      </c>
      <c r="M79" s="18" t="s">
        <v>176</v>
      </c>
      <c r="N79" s="18"/>
      <c r="O79" s="18"/>
      <c r="P79" s="18"/>
      <c r="Q79" s="18"/>
      <c r="R79" s="19">
        <f>100000</f>
        <v>100000</v>
      </c>
      <c r="S79" s="19"/>
      <c r="T79" s="19"/>
      <c r="U79" s="19">
        <f>120320</f>
        <v>120320</v>
      </c>
      <c r="V79" s="19"/>
      <c r="W79" s="19"/>
      <c r="X79" s="19"/>
      <c r="Y79" s="19">
        <f>28989.82</f>
        <v>28989.82</v>
      </c>
      <c r="Z79" s="19"/>
      <c r="AA79" s="19"/>
      <c r="AB79" s="19"/>
      <c r="AC79" s="19"/>
      <c r="AD79" s="20">
        <f>249309.82</f>
        <v>249309.82</v>
      </c>
      <c r="AE79" s="20"/>
      <c r="AF79" s="20"/>
      <c r="AG79" s="20"/>
    </row>
    <row r="80" spans="1:33" s="1" customFormat="1" ht="13.5" customHeight="1">
      <c r="A80" s="17" t="s">
        <v>181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7" t="s">
        <v>182</v>
      </c>
      <c r="M80" s="18" t="s">
        <v>183</v>
      </c>
      <c r="N80" s="18"/>
      <c r="O80" s="18"/>
      <c r="P80" s="18"/>
      <c r="Q80" s="18"/>
      <c r="R80" s="19">
        <f>100000</f>
        <v>100000</v>
      </c>
      <c r="S80" s="19"/>
      <c r="T80" s="19"/>
      <c r="U80" s="19">
        <f>128859.8</f>
        <v>128859.8</v>
      </c>
      <c r="V80" s="19"/>
      <c r="W80" s="19"/>
      <c r="X80" s="19"/>
      <c r="Y80" s="19">
        <f>28989.82</f>
        <v>28989.82</v>
      </c>
      <c r="Z80" s="19"/>
      <c r="AA80" s="19"/>
      <c r="AB80" s="19"/>
      <c r="AC80" s="19"/>
      <c r="AD80" s="20">
        <f>257849.62</f>
        <v>257849.62</v>
      </c>
      <c r="AE80" s="20"/>
      <c r="AF80" s="20"/>
      <c r="AG80" s="20"/>
    </row>
    <row r="81" spans="1:33" s="1" customFormat="1" ht="13.5" customHeight="1">
      <c r="A81" s="21" t="s">
        <v>184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7" t="s">
        <v>185</v>
      </c>
      <c r="M81" s="18" t="s">
        <v>11</v>
      </c>
      <c r="N81" s="18"/>
      <c r="O81" s="18"/>
      <c r="P81" s="18"/>
      <c r="Q81" s="18"/>
      <c r="R81" s="22" t="s">
        <v>28</v>
      </c>
      <c r="S81" s="22"/>
      <c r="T81" s="22"/>
      <c r="U81" s="22" t="s">
        <v>28</v>
      </c>
      <c r="V81" s="22"/>
      <c r="W81" s="22"/>
      <c r="X81" s="22"/>
      <c r="Y81" s="22" t="s">
        <v>28</v>
      </c>
      <c r="Z81" s="22"/>
      <c r="AA81" s="22"/>
      <c r="AB81" s="22"/>
      <c r="AC81" s="22"/>
      <c r="AD81" s="23" t="s">
        <v>28</v>
      </c>
      <c r="AE81" s="23"/>
      <c r="AF81" s="23"/>
      <c r="AG81" s="23"/>
    </row>
    <row r="82" spans="1:33" s="1" customFormat="1" ht="24" customHeight="1">
      <c r="A82" s="17" t="s">
        <v>186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7" t="s">
        <v>187</v>
      </c>
      <c r="M82" s="18" t="s">
        <v>178</v>
      </c>
      <c r="N82" s="18"/>
      <c r="O82" s="18"/>
      <c r="P82" s="18"/>
      <c r="Q82" s="18"/>
      <c r="R82" s="22" t="s">
        <v>28</v>
      </c>
      <c r="S82" s="22"/>
      <c r="T82" s="22"/>
      <c r="U82" s="22" t="s">
        <v>28</v>
      </c>
      <c r="V82" s="22"/>
      <c r="W82" s="22"/>
      <c r="X82" s="22"/>
      <c r="Y82" s="22" t="s">
        <v>28</v>
      </c>
      <c r="Z82" s="22"/>
      <c r="AA82" s="22"/>
      <c r="AB82" s="22"/>
      <c r="AC82" s="22"/>
      <c r="AD82" s="23" t="s">
        <v>28</v>
      </c>
      <c r="AE82" s="23"/>
      <c r="AF82" s="23"/>
      <c r="AG82" s="23"/>
    </row>
    <row r="83" spans="1:33" s="1" customFormat="1" ht="13.5" customHeight="1">
      <c r="A83" s="17" t="s">
        <v>188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7" t="s">
        <v>189</v>
      </c>
      <c r="M83" s="18" t="s">
        <v>190</v>
      </c>
      <c r="N83" s="18"/>
      <c r="O83" s="18"/>
      <c r="P83" s="18"/>
      <c r="Q83" s="18"/>
      <c r="R83" s="22" t="s">
        <v>28</v>
      </c>
      <c r="S83" s="22"/>
      <c r="T83" s="22"/>
      <c r="U83" s="22" t="s">
        <v>28</v>
      </c>
      <c r="V83" s="22"/>
      <c r="W83" s="22"/>
      <c r="X83" s="22"/>
      <c r="Y83" s="22" t="s">
        <v>28</v>
      </c>
      <c r="Z83" s="22"/>
      <c r="AA83" s="22"/>
      <c r="AB83" s="22"/>
      <c r="AC83" s="22"/>
      <c r="AD83" s="23" t="s">
        <v>28</v>
      </c>
      <c r="AE83" s="23"/>
      <c r="AF83" s="23"/>
      <c r="AG83" s="23"/>
    </row>
    <row r="84" spans="1:33" s="1" customFormat="1" ht="13.5" customHeight="1">
      <c r="A84" s="21" t="s">
        <v>191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7" t="s">
        <v>192</v>
      </c>
      <c r="M84" s="18" t="s">
        <v>11</v>
      </c>
      <c r="N84" s="18"/>
      <c r="O84" s="18"/>
      <c r="P84" s="18"/>
      <c r="Q84" s="18"/>
      <c r="R84" s="22" t="s">
        <v>28</v>
      </c>
      <c r="S84" s="22"/>
      <c r="T84" s="22"/>
      <c r="U84" s="22" t="s">
        <v>28</v>
      </c>
      <c r="V84" s="22"/>
      <c r="W84" s="22"/>
      <c r="X84" s="22"/>
      <c r="Y84" s="22" t="s">
        <v>28</v>
      </c>
      <c r="Z84" s="22"/>
      <c r="AA84" s="22"/>
      <c r="AB84" s="22"/>
      <c r="AC84" s="22"/>
      <c r="AD84" s="23" t="s">
        <v>28</v>
      </c>
      <c r="AE84" s="23"/>
      <c r="AF84" s="23"/>
      <c r="AG84" s="23"/>
    </row>
    <row r="85" spans="1:33" s="1" customFormat="1" ht="24" customHeight="1">
      <c r="A85" s="17" t="s">
        <v>193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7" t="s">
        <v>194</v>
      </c>
      <c r="M85" s="18" t="s">
        <v>185</v>
      </c>
      <c r="N85" s="18"/>
      <c r="O85" s="18"/>
      <c r="P85" s="18"/>
      <c r="Q85" s="18"/>
      <c r="R85" s="22" t="s">
        <v>28</v>
      </c>
      <c r="S85" s="22"/>
      <c r="T85" s="22"/>
      <c r="U85" s="22" t="s">
        <v>28</v>
      </c>
      <c r="V85" s="22"/>
      <c r="W85" s="22"/>
      <c r="X85" s="22"/>
      <c r="Y85" s="22" t="s">
        <v>28</v>
      </c>
      <c r="Z85" s="22"/>
      <c r="AA85" s="22"/>
      <c r="AB85" s="22"/>
      <c r="AC85" s="22"/>
      <c r="AD85" s="23" t="s">
        <v>28</v>
      </c>
      <c r="AE85" s="23"/>
      <c r="AF85" s="23"/>
      <c r="AG85" s="23"/>
    </row>
    <row r="86" spans="1:33" s="1" customFormat="1" ht="13.5" customHeight="1">
      <c r="A86" s="17" t="s">
        <v>195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7" t="s">
        <v>196</v>
      </c>
      <c r="M86" s="18" t="s">
        <v>197</v>
      </c>
      <c r="N86" s="18"/>
      <c r="O86" s="18"/>
      <c r="P86" s="18"/>
      <c r="Q86" s="18"/>
      <c r="R86" s="22" t="s">
        <v>28</v>
      </c>
      <c r="S86" s="22"/>
      <c r="T86" s="22"/>
      <c r="U86" s="22" t="s">
        <v>28</v>
      </c>
      <c r="V86" s="22"/>
      <c r="W86" s="22"/>
      <c r="X86" s="22"/>
      <c r="Y86" s="22" t="s">
        <v>28</v>
      </c>
      <c r="Z86" s="22"/>
      <c r="AA86" s="22"/>
      <c r="AB86" s="22"/>
      <c r="AC86" s="22"/>
      <c r="AD86" s="23" t="s">
        <v>28</v>
      </c>
      <c r="AE86" s="23"/>
      <c r="AF86" s="23"/>
      <c r="AG86" s="23"/>
    </row>
    <row r="87" spans="1:33" s="1" customFormat="1" ht="13.5" customHeight="1">
      <c r="A87" s="21" t="s">
        <v>198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7" t="s">
        <v>199</v>
      </c>
      <c r="M87" s="18" t="s">
        <v>11</v>
      </c>
      <c r="N87" s="18"/>
      <c r="O87" s="18"/>
      <c r="P87" s="18"/>
      <c r="Q87" s="18"/>
      <c r="R87" s="19">
        <f>2851.71</f>
        <v>2851.71</v>
      </c>
      <c r="S87" s="19"/>
      <c r="T87" s="19"/>
      <c r="U87" s="19">
        <f>-4368.74</f>
        <v>-4368.74</v>
      </c>
      <c r="V87" s="19"/>
      <c r="W87" s="19"/>
      <c r="X87" s="19"/>
      <c r="Y87" s="19">
        <f>9072.57</f>
        <v>9072.57</v>
      </c>
      <c r="Z87" s="19"/>
      <c r="AA87" s="19"/>
      <c r="AB87" s="19"/>
      <c r="AC87" s="19"/>
      <c r="AD87" s="20">
        <f>7555.54</f>
        <v>7555.54</v>
      </c>
      <c r="AE87" s="20"/>
      <c r="AF87" s="20"/>
      <c r="AG87" s="20"/>
    </row>
    <row r="88" spans="1:33" s="1" customFormat="1" ht="24" customHeight="1">
      <c r="A88" s="17" t="s">
        <v>200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7" t="s">
        <v>201</v>
      </c>
      <c r="M88" s="18" t="s">
        <v>202</v>
      </c>
      <c r="N88" s="18"/>
      <c r="O88" s="18"/>
      <c r="P88" s="18"/>
      <c r="Q88" s="18"/>
      <c r="R88" s="19">
        <f>163676.53</f>
        <v>163676.53</v>
      </c>
      <c r="S88" s="19"/>
      <c r="T88" s="19"/>
      <c r="U88" s="19">
        <f>30046.97</f>
        <v>30046.97</v>
      </c>
      <c r="V88" s="19"/>
      <c r="W88" s="19"/>
      <c r="X88" s="19"/>
      <c r="Y88" s="19">
        <f>247370.43</f>
        <v>247370.43</v>
      </c>
      <c r="Z88" s="19"/>
      <c r="AA88" s="19"/>
      <c r="AB88" s="19"/>
      <c r="AC88" s="19"/>
      <c r="AD88" s="20">
        <f>441093.93</f>
        <v>441093.93</v>
      </c>
      <c r="AE88" s="20"/>
      <c r="AF88" s="20"/>
      <c r="AG88" s="20"/>
    </row>
    <row r="89" spans="1:33" s="1" customFormat="1" ht="13.5" customHeight="1">
      <c r="A89" s="17" t="s">
        <v>203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7" t="s">
        <v>204</v>
      </c>
      <c r="M89" s="18" t="s">
        <v>205</v>
      </c>
      <c r="N89" s="18"/>
      <c r="O89" s="18"/>
      <c r="P89" s="18"/>
      <c r="Q89" s="18"/>
      <c r="R89" s="19">
        <f>160824.82</f>
        <v>160824.82</v>
      </c>
      <c r="S89" s="19"/>
      <c r="T89" s="19"/>
      <c r="U89" s="19">
        <f>34415.71</f>
        <v>34415.71</v>
      </c>
      <c r="V89" s="19"/>
      <c r="W89" s="19"/>
      <c r="X89" s="19"/>
      <c r="Y89" s="19">
        <f>238297.86</f>
        <v>238297.86</v>
      </c>
      <c r="Z89" s="19"/>
      <c r="AA89" s="19"/>
      <c r="AB89" s="19"/>
      <c r="AC89" s="19"/>
      <c r="AD89" s="20">
        <f>433538.39</f>
        <v>433538.39</v>
      </c>
      <c r="AE89" s="20"/>
      <c r="AF89" s="20"/>
      <c r="AG89" s="20"/>
    </row>
    <row r="90" spans="1:33" s="1" customFormat="1" ht="25.5" customHeight="1">
      <c r="A90" s="39" t="s">
        <v>206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6" t="s">
        <v>207</v>
      </c>
      <c r="M90" s="40" t="s">
        <v>11</v>
      </c>
      <c r="N90" s="40"/>
      <c r="O90" s="40"/>
      <c r="P90" s="40"/>
      <c r="Q90" s="40"/>
      <c r="R90" s="37" t="s">
        <v>28</v>
      </c>
      <c r="S90" s="37"/>
      <c r="T90" s="37"/>
      <c r="U90" s="37" t="s">
        <v>28</v>
      </c>
      <c r="V90" s="37"/>
      <c r="W90" s="37"/>
      <c r="X90" s="37"/>
      <c r="Y90" s="37" t="s">
        <v>28</v>
      </c>
      <c r="Z90" s="37"/>
      <c r="AA90" s="37"/>
      <c r="AB90" s="37"/>
      <c r="AC90" s="37"/>
      <c r="AD90" s="38" t="s">
        <v>28</v>
      </c>
      <c r="AE90" s="38"/>
      <c r="AF90" s="38"/>
      <c r="AG90" s="38"/>
    </row>
    <row r="91" spans="1:33" s="1" customFormat="1" ht="24" customHeight="1">
      <c r="A91" s="16" t="s">
        <v>208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6" t="s">
        <v>209</v>
      </c>
      <c r="M91" s="25" t="s">
        <v>210</v>
      </c>
      <c r="N91" s="25"/>
      <c r="O91" s="25"/>
      <c r="P91" s="25"/>
      <c r="Q91" s="25"/>
      <c r="R91" s="37" t="s">
        <v>28</v>
      </c>
      <c r="S91" s="37"/>
      <c r="T91" s="37"/>
      <c r="U91" s="37" t="s">
        <v>28</v>
      </c>
      <c r="V91" s="37"/>
      <c r="W91" s="37"/>
      <c r="X91" s="37"/>
      <c r="Y91" s="37" t="s">
        <v>28</v>
      </c>
      <c r="Z91" s="37"/>
      <c r="AA91" s="37"/>
      <c r="AB91" s="37"/>
      <c r="AC91" s="37"/>
      <c r="AD91" s="38" t="s">
        <v>28</v>
      </c>
      <c r="AE91" s="38"/>
      <c r="AF91" s="38"/>
      <c r="AG91" s="38"/>
    </row>
    <row r="92" spans="1:33" s="1" customFormat="1" ht="13.5" customHeight="1">
      <c r="A92" s="16" t="s">
        <v>211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6" t="s">
        <v>212</v>
      </c>
      <c r="M92" s="25" t="s">
        <v>210</v>
      </c>
      <c r="N92" s="25"/>
      <c r="O92" s="25"/>
      <c r="P92" s="25"/>
      <c r="Q92" s="25"/>
      <c r="R92" s="37" t="s">
        <v>28</v>
      </c>
      <c r="S92" s="37"/>
      <c r="T92" s="37"/>
      <c r="U92" s="37" t="s">
        <v>28</v>
      </c>
      <c r="V92" s="37"/>
      <c r="W92" s="37"/>
      <c r="X92" s="37"/>
      <c r="Y92" s="37" t="s">
        <v>28</v>
      </c>
      <c r="Z92" s="37"/>
      <c r="AA92" s="37"/>
      <c r="AB92" s="37"/>
      <c r="AC92" s="37"/>
      <c r="AD92" s="38" t="s">
        <v>28</v>
      </c>
      <c r="AE92" s="38"/>
      <c r="AF92" s="38"/>
      <c r="AG92" s="38"/>
    </row>
    <row r="93" spans="1:33" s="1" customFormat="1" ht="13.5" customHeight="1">
      <c r="A93" s="11" t="s">
        <v>11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s="1" customFormat="1" ht="34.5" customHeight="1">
      <c r="A94" s="30" t="s">
        <v>29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4" t="s">
        <v>30</v>
      </c>
      <c r="M94" s="30" t="s">
        <v>31</v>
      </c>
      <c r="N94" s="30"/>
      <c r="O94" s="30"/>
      <c r="P94" s="30"/>
      <c r="Q94" s="30"/>
      <c r="R94" s="30" t="s">
        <v>32</v>
      </c>
      <c r="S94" s="30"/>
      <c r="T94" s="30"/>
      <c r="U94" s="30" t="s">
        <v>33</v>
      </c>
      <c r="V94" s="30"/>
      <c r="W94" s="30"/>
      <c r="X94" s="30"/>
      <c r="Y94" s="30" t="s">
        <v>34</v>
      </c>
      <c r="Z94" s="30"/>
      <c r="AA94" s="30"/>
      <c r="AB94" s="30"/>
      <c r="AC94" s="30"/>
      <c r="AD94" s="31" t="s">
        <v>35</v>
      </c>
      <c r="AE94" s="31"/>
      <c r="AF94" s="31"/>
      <c r="AG94" s="31"/>
    </row>
    <row r="95" spans="1:33" s="1" customFormat="1" ht="12.75" customHeight="1">
      <c r="A95" s="28" t="s">
        <v>36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5" t="s">
        <v>37</v>
      </c>
      <c r="M95" s="28" t="s">
        <v>38</v>
      </c>
      <c r="N95" s="28"/>
      <c r="O95" s="28"/>
      <c r="P95" s="28"/>
      <c r="Q95" s="28"/>
      <c r="R95" s="28" t="s">
        <v>39</v>
      </c>
      <c r="S95" s="28"/>
      <c r="T95" s="28"/>
      <c r="U95" s="28" t="s">
        <v>40</v>
      </c>
      <c r="V95" s="28"/>
      <c r="W95" s="28"/>
      <c r="X95" s="28"/>
      <c r="Y95" s="28" t="s">
        <v>41</v>
      </c>
      <c r="Z95" s="28"/>
      <c r="AA95" s="28"/>
      <c r="AB95" s="28"/>
      <c r="AC95" s="28"/>
      <c r="AD95" s="29" t="s">
        <v>42</v>
      </c>
      <c r="AE95" s="29"/>
      <c r="AF95" s="29"/>
      <c r="AG95" s="29"/>
    </row>
    <row r="96" spans="1:33" s="1" customFormat="1" ht="25.5" customHeight="1">
      <c r="A96" s="36" t="s">
        <v>213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7" t="s">
        <v>214</v>
      </c>
      <c r="M96" s="18" t="s">
        <v>11</v>
      </c>
      <c r="N96" s="18"/>
      <c r="O96" s="18"/>
      <c r="P96" s="18"/>
      <c r="Q96" s="18"/>
      <c r="R96" s="34">
        <f>100000</f>
        <v>100000</v>
      </c>
      <c r="S96" s="34"/>
      <c r="T96" s="34"/>
      <c r="U96" s="34">
        <f>206358.84</f>
        <v>206358.84</v>
      </c>
      <c r="V96" s="34"/>
      <c r="W96" s="34"/>
      <c r="X96" s="34"/>
      <c r="Y96" s="34">
        <v>-5339.53</v>
      </c>
      <c r="Z96" s="34"/>
      <c r="AA96" s="34"/>
      <c r="AB96" s="34"/>
      <c r="AC96" s="34"/>
      <c r="AD96" s="35">
        <f>300248.27</f>
        <v>300248.27</v>
      </c>
      <c r="AE96" s="35"/>
      <c r="AF96" s="35"/>
      <c r="AG96" s="35"/>
    </row>
    <row r="97" spans="1:33" s="1" customFormat="1" ht="24" customHeight="1">
      <c r="A97" s="32" t="s">
        <v>215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7" t="s">
        <v>216</v>
      </c>
      <c r="M97" s="18" t="s">
        <v>11</v>
      </c>
      <c r="N97" s="18"/>
      <c r="O97" s="18"/>
      <c r="P97" s="18"/>
      <c r="Q97" s="18"/>
      <c r="R97" s="33" t="s">
        <v>28</v>
      </c>
      <c r="S97" s="33"/>
      <c r="T97" s="33"/>
      <c r="U97" s="34">
        <f>187057.34</f>
        <v>187057.34</v>
      </c>
      <c r="V97" s="34"/>
      <c r="W97" s="34"/>
      <c r="X97" s="34"/>
      <c r="Y97" s="34">
        <v>-21459.29</v>
      </c>
      <c r="Z97" s="34"/>
      <c r="AA97" s="34"/>
      <c r="AB97" s="34"/>
      <c r="AC97" s="34"/>
      <c r="AD97" s="35">
        <f>164827.01</f>
        <v>164827.01</v>
      </c>
      <c r="AE97" s="35"/>
      <c r="AF97" s="35"/>
      <c r="AG97" s="35"/>
    </row>
    <row r="98" spans="1:33" s="1" customFormat="1" ht="13.5" customHeight="1">
      <c r="A98" s="21" t="s">
        <v>217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7" t="s">
        <v>183</v>
      </c>
      <c r="M98" s="18" t="s">
        <v>11</v>
      </c>
      <c r="N98" s="18"/>
      <c r="O98" s="18"/>
      <c r="P98" s="18"/>
      <c r="Q98" s="18"/>
      <c r="R98" s="22" t="s">
        <v>28</v>
      </c>
      <c r="S98" s="22"/>
      <c r="T98" s="22"/>
      <c r="U98" s="19">
        <f>162428.84</f>
        <v>162428.84</v>
      </c>
      <c r="V98" s="19"/>
      <c r="W98" s="19"/>
      <c r="X98" s="19"/>
      <c r="Y98" s="19" t="s">
        <v>28</v>
      </c>
      <c r="Z98" s="19"/>
      <c r="AA98" s="19"/>
      <c r="AB98" s="19"/>
      <c r="AC98" s="19"/>
      <c r="AD98" s="20">
        <v>162428.84</v>
      </c>
      <c r="AE98" s="20"/>
      <c r="AF98" s="20"/>
      <c r="AG98" s="20"/>
    </row>
    <row r="99" spans="1:33" s="1" customFormat="1" ht="24" customHeight="1">
      <c r="A99" s="17" t="s">
        <v>218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6" t="s">
        <v>219</v>
      </c>
      <c r="M99" s="25" t="s">
        <v>220</v>
      </c>
      <c r="N99" s="25"/>
      <c r="O99" s="25"/>
      <c r="P99" s="25"/>
      <c r="Q99" s="25"/>
      <c r="R99" s="19">
        <f>368509.53</f>
        <v>368509.53</v>
      </c>
      <c r="S99" s="19"/>
      <c r="T99" s="19"/>
      <c r="U99" s="19">
        <f>4050894.6</f>
        <v>4050894.6</v>
      </c>
      <c r="V99" s="19"/>
      <c r="W99" s="19"/>
      <c r="X99" s="19"/>
      <c r="Y99" s="19">
        <f>405262.43</f>
        <v>405262.43</v>
      </c>
      <c r="Z99" s="19"/>
      <c r="AA99" s="19"/>
      <c r="AB99" s="19"/>
      <c r="AC99" s="19"/>
      <c r="AD99" s="20">
        <f>4824666.56</f>
        <v>4824666.56</v>
      </c>
      <c r="AE99" s="20"/>
      <c r="AF99" s="20"/>
      <c r="AG99" s="20"/>
    </row>
    <row r="100" spans="1:33" s="1" customFormat="1" ht="13.5" customHeight="1">
      <c r="A100" s="17" t="s">
        <v>221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7" t="s">
        <v>222</v>
      </c>
      <c r="M100" s="18" t="s">
        <v>223</v>
      </c>
      <c r="N100" s="18"/>
      <c r="O100" s="18"/>
      <c r="P100" s="18"/>
      <c r="Q100" s="18"/>
      <c r="R100" s="19">
        <f>368509.53</f>
        <v>368509.53</v>
      </c>
      <c r="S100" s="19"/>
      <c r="T100" s="19"/>
      <c r="U100" s="19">
        <f>3888465.76</f>
        <v>3888465.76</v>
      </c>
      <c r="V100" s="19"/>
      <c r="W100" s="19"/>
      <c r="X100" s="19"/>
      <c r="Y100" s="19">
        <v>405262.43</v>
      </c>
      <c r="Z100" s="19"/>
      <c r="AA100" s="19"/>
      <c r="AB100" s="19"/>
      <c r="AC100" s="19"/>
      <c r="AD100" s="20">
        <v>4662237.72</v>
      </c>
      <c r="AE100" s="20"/>
      <c r="AF100" s="20"/>
      <c r="AG100" s="20"/>
    </row>
    <row r="101" spans="1:33" s="1" customFormat="1" ht="13.5" customHeight="1">
      <c r="A101" s="21" t="s">
        <v>224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7" t="s">
        <v>190</v>
      </c>
      <c r="M101" s="18" t="s">
        <v>11</v>
      </c>
      <c r="N101" s="18"/>
      <c r="O101" s="18"/>
      <c r="P101" s="18"/>
      <c r="Q101" s="18"/>
      <c r="R101" s="22" t="s">
        <v>28</v>
      </c>
      <c r="S101" s="22"/>
      <c r="T101" s="22"/>
      <c r="U101" s="22" t="s">
        <v>28</v>
      </c>
      <c r="V101" s="22"/>
      <c r="W101" s="22"/>
      <c r="X101" s="22"/>
      <c r="Y101" s="22" t="s">
        <v>28</v>
      </c>
      <c r="Z101" s="22"/>
      <c r="AA101" s="22"/>
      <c r="AB101" s="22"/>
      <c r="AC101" s="22"/>
      <c r="AD101" s="23" t="s">
        <v>28</v>
      </c>
      <c r="AE101" s="23"/>
      <c r="AF101" s="23"/>
      <c r="AG101" s="23"/>
    </row>
    <row r="102" spans="1:33" s="1" customFormat="1" ht="24" customHeight="1">
      <c r="A102" s="17" t="s">
        <v>225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6" t="s">
        <v>226</v>
      </c>
      <c r="M102" s="25" t="s">
        <v>227</v>
      </c>
      <c r="N102" s="25"/>
      <c r="O102" s="25"/>
      <c r="P102" s="25"/>
      <c r="Q102" s="25"/>
      <c r="R102" s="22" t="s">
        <v>28</v>
      </c>
      <c r="S102" s="22"/>
      <c r="T102" s="22"/>
      <c r="U102" s="22" t="s">
        <v>28</v>
      </c>
      <c r="V102" s="22"/>
      <c r="W102" s="22"/>
      <c r="X102" s="22"/>
      <c r="Y102" s="22" t="s">
        <v>28</v>
      </c>
      <c r="Z102" s="22"/>
      <c r="AA102" s="22"/>
      <c r="AB102" s="22"/>
      <c r="AC102" s="22"/>
      <c r="AD102" s="23" t="s">
        <v>28</v>
      </c>
      <c r="AE102" s="23"/>
      <c r="AF102" s="23"/>
      <c r="AG102" s="23"/>
    </row>
    <row r="103" spans="1:33" s="1" customFormat="1" ht="13.5" customHeight="1">
      <c r="A103" s="17" t="s">
        <v>228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7" t="s">
        <v>229</v>
      </c>
      <c r="M103" s="18" t="s">
        <v>230</v>
      </c>
      <c r="N103" s="18"/>
      <c r="O103" s="18"/>
      <c r="P103" s="18"/>
      <c r="Q103" s="18"/>
      <c r="R103" s="22" t="s">
        <v>28</v>
      </c>
      <c r="S103" s="22"/>
      <c r="T103" s="22"/>
      <c r="U103" s="22" t="s">
        <v>28</v>
      </c>
      <c r="V103" s="22"/>
      <c r="W103" s="22"/>
      <c r="X103" s="22"/>
      <c r="Y103" s="22" t="s">
        <v>28</v>
      </c>
      <c r="Z103" s="22"/>
      <c r="AA103" s="22"/>
      <c r="AB103" s="22"/>
      <c r="AC103" s="22"/>
      <c r="AD103" s="23" t="s">
        <v>28</v>
      </c>
      <c r="AE103" s="23"/>
      <c r="AF103" s="23"/>
      <c r="AG103" s="23"/>
    </row>
    <row r="104" spans="1:33" s="1" customFormat="1" ht="13.5" customHeight="1">
      <c r="A104" s="21" t="s">
        <v>231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7" t="s">
        <v>205</v>
      </c>
      <c r="M104" s="18" t="s">
        <v>11</v>
      </c>
      <c r="N104" s="18"/>
      <c r="O104" s="18"/>
      <c r="P104" s="18"/>
      <c r="Q104" s="18"/>
      <c r="R104" s="22" t="s">
        <v>28</v>
      </c>
      <c r="S104" s="22"/>
      <c r="T104" s="22"/>
      <c r="U104" s="22" t="s">
        <v>28</v>
      </c>
      <c r="V104" s="22"/>
      <c r="W104" s="22"/>
      <c r="X104" s="22"/>
      <c r="Y104" s="22" t="s">
        <v>28</v>
      </c>
      <c r="Z104" s="22"/>
      <c r="AA104" s="22"/>
      <c r="AB104" s="22"/>
      <c r="AC104" s="22"/>
      <c r="AD104" s="23" t="s">
        <v>28</v>
      </c>
      <c r="AE104" s="23"/>
      <c r="AF104" s="23"/>
      <c r="AG104" s="23"/>
    </row>
    <row r="105" spans="1:33" s="1" customFormat="1" ht="24" customHeight="1">
      <c r="A105" s="17" t="s">
        <v>232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7" t="s">
        <v>233</v>
      </c>
      <c r="M105" s="18" t="s">
        <v>234</v>
      </c>
      <c r="N105" s="18"/>
      <c r="O105" s="18"/>
      <c r="P105" s="18"/>
      <c r="Q105" s="18"/>
      <c r="R105" s="22" t="s">
        <v>28</v>
      </c>
      <c r="S105" s="22"/>
      <c r="T105" s="22"/>
      <c r="U105" s="22" t="s">
        <v>28</v>
      </c>
      <c r="V105" s="22"/>
      <c r="W105" s="22"/>
      <c r="X105" s="22"/>
      <c r="Y105" s="22" t="s">
        <v>28</v>
      </c>
      <c r="Z105" s="22"/>
      <c r="AA105" s="22"/>
      <c r="AB105" s="22"/>
      <c r="AC105" s="22"/>
      <c r="AD105" s="23" t="s">
        <v>28</v>
      </c>
      <c r="AE105" s="23"/>
      <c r="AF105" s="23"/>
      <c r="AG105" s="23"/>
    </row>
    <row r="106" spans="1:33" s="1" customFormat="1" ht="13.5" customHeight="1">
      <c r="A106" s="17" t="s">
        <v>235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7" t="s">
        <v>236</v>
      </c>
      <c r="M106" s="18" t="s">
        <v>237</v>
      </c>
      <c r="N106" s="18"/>
      <c r="O106" s="18"/>
      <c r="P106" s="18"/>
      <c r="Q106" s="18"/>
      <c r="R106" s="22" t="s">
        <v>28</v>
      </c>
      <c r="S106" s="22"/>
      <c r="T106" s="22"/>
      <c r="U106" s="22" t="s">
        <v>28</v>
      </c>
      <c r="V106" s="22"/>
      <c r="W106" s="22"/>
      <c r="X106" s="22"/>
      <c r="Y106" s="22" t="s">
        <v>28</v>
      </c>
      <c r="Z106" s="22"/>
      <c r="AA106" s="22"/>
      <c r="AB106" s="22"/>
      <c r="AC106" s="22"/>
      <c r="AD106" s="23" t="s">
        <v>28</v>
      </c>
      <c r="AE106" s="23"/>
      <c r="AF106" s="23"/>
      <c r="AG106" s="23"/>
    </row>
    <row r="107" spans="1:33" s="1" customFormat="1" ht="13.5" customHeight="1">
      <c r="A107" s="21" t="s">
        <v>238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7" t="s">
        <v>239</v>
      </c>
      <c r="M107" s="18" t="s">
        <v>11</v>
      </c>
      <c r="N107" s="18"/>
      <c r="O107" s="18"/>
      <c r="P107" s="18"/>
      <c r="Q107" s="18"/>
      <c r="R107" s="22" t="s">
        <v>28</v>
      </c>
      <c r="S107" s="22"/>
      <c r="T107" s="22"/>
      <c r="U107" s="22" t="s">
        <v>28</v>
      </c>
      <c r="V107" s="22"/>
      <c r="W107" s="22"/>
      <c r="X107" s="22"/>
      <c r="Y107" s="22" t="s">
        <v>28</v>
      </c>
      <c r="Z107" s="22"/>
      <c r="AA107" s="22"/>
      <c r="AB107" s="22"/>
      <c r="AC107" s="22"/>
      <c r="AD107" s="23" t="s">
        <v>28</v>
      </c>
      <c r="AE107" s="23"/>
      <c r="AF107" s="23"/>
      <c r="AG107" s="23"/>
    </row>
    <row r="108" spans="1:33" s="1" customFormat="1" ht="24" customHeight="1">
      <c r="A108" s="17" t="s">
        <v>240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7" t="s">
        <v>241</v>
      </c>
      <c r="M108" s="18" t="s">
        <v>242</v>
      </c>
      <c r="N108" s="18"/>
      <c r="O108" s="18"/>
      <c r="P108" s="18"/>
      <c r="Q108" s="18"/>
      <c r="R108" s="22" t="s">
        <v>28</v>
      </c>
      <c r="S108" s="22"/>
      <c r="T108" s="22"/>
      <c r="U108" s="22" t="s">
        <v>28</v>
      </c>
      <c r="V108" s="22"/>
      <c r="W108" s="22"/>
      <c r="X108" s="22"/>
      <c r="Y108" s="22" t="s">
        <v>28</v>
      </c>
      <c r="Z108" s="22"/>
      <c r="AA108" s="22"/>
      <c r="AB108" s="22"/>
      <c r="AC108" s="22"/>
      <c r="AD108" s="23" t="s">
        <v>28</v>
      </c>
      <c r="AE108" s="23"/>
      <c r="AF108" s="23"/>
      <c r="AG108" s="23"/>
    </row>
    <row r="109" spans="1:33" s="1" customFormat="1" ht="13.5" customHeight="1">
      <c r="A109" s="17" t="s">
        <v>243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7" t="s">
        <v>244</v>
      </c>
      <c r="M109" s="18" t="s">
        <v>245</v>
      </c>
      <c r="N109" s="18"/>
      <c r="O109" s="18"/>
      <c r="P109" s="18"/>
      <c r="Q109" s="18"/>
      <c r="R109" s="22" t="s">
        <v>28</v>
      </c>
      <c r="S109" s="22"/>
      <c r="T109" s="22"/>
      <c r="U109" s="22" t="s">
        <v>28</v>
      </c>
      <c r="V109" s="22"/>
      <c r="W109" s="22"/>
      <c r="X109" s="22"/>
      <c r="Y109" s="22" t="s">
        <v>28</v>
      </c>
      <c r="Z109" s="22"/>
      <c r="AA109" s="22"/>
      <c r="AB109" s="22"/>
      <c r="AC109" s="22"/>
      <c r="AD109" s="23" t="s">
        <v>28</v>
      </c>
      <c r="AE109" s="23"/>
      <c r="AF109" s="23"/>
      <c r="AG109" s="23"/>
    </row>
    <row r="110" spans="1:33" s="1" customFormat="1" ht="13.5" customHeight="1">
      <c r="A110" s="21" t="s">
        <v>246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7" t="s">
        <v>247</v>
      </c>
      <c r="M110" s="18" t="s">
        <v>11</v>
      </c>
      <c r="N110" s="18"/>
      <c r="O110" s="18"/>
      <c r="P110" s="18"/>
      <c r="Q110" s="18"/>
      <c r="R110" s="22" t="s">
        <v>28</v>
      </c>
      <c r="S110" s="22"/>
      <c r="T110" s="22"/>
      <c r="U110" s="22" t="s">
        <v>28</v>
      </c>
      <c r="V110" s="22"/>
      <c r="W110" s="22"/>
      <c r="X110" s="22"/>
      <c r="Y110" s="22" t="s">
        <v>28</v>
      </c>
      <c r="Z110" s="22"/>
      <c r="AA110" s="22"/>
      <c r="AB110" s="22"/>
      <c r="AC110" s="22"/>
      <c r="AD110" s="23" t="s">
        <v>28</v>
      </c>
      <c r="AE110" s="23"/>
      <c r="AF110" s="23"/>
      <c r="AG110" s="23"/>
    </row>
    <row r="111" spans="1:33" s="1" customFormat="1" ht="24" customHeight="1">
      <c r="A111" s="17" t="s">
        <v>248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7" t="s">
        <v>249</v>
      </c>
      <c r="M111" s="18" t="s">
        <v>250</v>
      </c>
      <c r="N111" s="18"/>
      <c r="O111" s="18"/>
      <c r="P111" s="18"/>
      <c r="Q111" s="18"/>
      <c r="R111" s="22" t="s">
        <v>28</v>
      </c>
      <c r="S111" s="22"/>
      <c r="T111" s="22"/>
      <c r="U111" s="22" t="s">
        <v>28</v>
      </c>
      <c r="V111" s="22"/>
      <c r="W111" s="22"/>
      <c r="X111" s="22"/>
      <c r="Y111" s="22" t="s">
        <v>28</v>
      </c>
      <c r="Z111" s="22"/>
      <c r="AA111" s="22"/>
      <c r="AB111" s="22"/>
      <c r="AC111" s="22"/>
      <c r="AD111" s="23" t="s">
        <v>28</v>
      </c>
      <c r="AE111" s="23"/>
      <c r="AF111" s="23"/>
      <c r="AG111" s="23"/>
    </row>
    <row r="112" spans="1:33" s="1" customFormat="1" ht="13.5" customHeight="1">
      <c r="A112" s="17" t="s">
        <v>251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7" t="s">
        <v>252</v>
      </c>
      <c r="M112" s="18" t="s">
        <v>253</v>
      </c>
      <c r="N112" s="18"/>
      <c r="O112" s="18"/>
      <c r="P112" s="18"/>
      <c r="Q112" s="18"/>
      <c r="R112" s="22" t="s">
        <v>28</v>
      </c>
      <c r="S112" s="22"/>
      <c r="T112" s="22"/>
      <c r="U112" s="22" t="s">
        <v>28</v>
      </c>
      <c r="V112" s="22"/>
      <c r="W112" s="22"/>
      <c r="X112" s="22"/>
      <c r="Y112" s="22" t="s">
        <v>28</v>
      </c>
      <c r="Z112" s="22"/>
      <c r="AA112" s="22"/>
      <c r="AB112" s="22"/>
      <c r="AC112" s="22"/>
      <c r="AD112" s="23" t="s">
        <v>28</v>
      </c>
      <c r="AE112" s="23"/>
      <c r="AF112" s="23"/>
      <c r="AG112" s="23"/>
    </row>
    <row r="113" spans="1:33" s="1" customFormat="1" ht="13.5" customHeight="1">
      <c r="A113" s="21" t="s">
        <v>254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7" t="s">
        <v>255</v>
      </c>
      <c r="M113" s="18" t="s">
        <v>11</v>
      </c>
      <c r="N113" s="18"/>
      <c r="O113" s="18"/>
      <c r="P113" s="18"/>
      <c r="Q113" s="18"/>
      <c r="R113" s="22" t="s">
        <v>28</v>
      </c>
      <c r="S113" s="22"/>
      <c r="T113" s="22"/>
      <c r="U113" s="19">
        <f>24628.5</f>
        <v>24628.5</v>
      </c>
      <c r="V113" s="19"/>
      <c r="W113" s="19"/>
      <c r="X113" s="19"/>
      <c r="Y113" s="19">
        <f>-21459.29</f>
        <v>-21459.29</v>
      </c>
      <c r="Z113" s="19"/>
      <c r="AA113" s="19"/>
      <c r="AB113" s="19"/>
      <c r="AC113" s="19"/>
      <c r="AD113" s="20">
        <f>3169.21</f>
        <v>3169.21</v>
      </c>
      <c r="AE113" s="20"/>
      <c r="AF113" s="20"/>
      <c r="AG113" s="20"/>
    </row>
    <row r="114" spans="1:33" s="1" customFormat="1" ht="24" customHeight="1">
      <c r="A114" s="17" t="s">
        <v>256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7" t="s">
        <v>257</v>
      </c>
      <c r="M114" s="18" t="s">
        <v>258</v>
      </c>
      <c r="N114" s="18"/>
      <c r="O114" s="18"/>
      <c r="P114" s="18"/>
      <c r="Q114" s="18"/>
      <c r="R114" s="19">
        <f>368509.53</f>
        <v>368509.53</v>
      </c>
      <c r="S114" s="19"/>
      <c r="T114" s="19"/>
      <c r="U114" s="19">
        <f>4075523.1</f>
        <v>4075523.1</v>
      </c>
      <c r="V114" s="19"/>
      <c r="W114" s="19"/>
      <c r="X114" s="19"/>
      <c r="Y114" s="19">
        <f>383803.14</f>
        <v>383803.14</v>
      </c>
      <c r="Z114" s="19"/>
      <c r="AA114" s="19"/>
      <c r="AB114" s="19"/>
      <c r="AC114" s="19"/>
      <c r="AD114" s="20">
        <f>4827835.77</f>
        <v>4827835.77</v>
      </c>
      <c r="AE114" s="20"/>
      <c r="AF114" s="20"/>
      <c r="AG114" s="20"/>
    </row>
    <row r="115" spans="1:33" s="1" customFormat="1" ht="13.5" customHeight="1">
      <c r="A115" s="17" t="s">
        <v>259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7" t="s">
        <v>260</v>
      </c>
      <c r="M115" s="18" t="s">
        <v>261</v>
      </c>
      <c r="N115" s="18"/>
      <c r="O115" s="18"/>
      <c r="P115" s="18"/>
      <c r="Q115" s="18"/>
      <c r="R115" s="19">
        <f>368509.53</f>
        <v>368509.53</v>
      </c>
      <c r="S115" s="19"/>
      <c r="T115" s="19"/>
      <c r="U115" s="19">
        <f>4050894.6</f>
        <v>4050894.6</v>
      </c>
      <c r="V115" s="19"/>
      <c r="W115" s="19"/>
      <c r="X115" s="19"/>
      <c r="Y115" s="19">
        <f>405262.43</f>
        <v>405262.43</v>
      </c>
      <c r="Z115" s="19"/>
      <c r="AA115" s="19"/>
      <c r="AB115" s="19"/>
      <c r="AC115" s="19"/>
      <c r="AD115" s="20">
        <f>4824666.56</f>
        <v>4824666.56</v>
      </c>
      <c r="AE115" s="20"/>
      <c r="AF115" s="20"/>
      <c r="AG115" s="20"/>
    </row>
    <row r="116" spans="1:33" s="1" customFormat="1" ht="15" customHeight="1">
      <c r="A116" s="11" t="s">
        <v>11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s="1" customFormat="1" ht="34.5" customHeight="1">
      <c r="A117" s="30" t="s">
        <v>29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4" t="s">
        <v>30</v>
      </c>
      <c r="M117" s="30" t="s">
        <v>31</v>
      </c>
      <c r="N117" s="30"/>
      <c r="O117" s="30"/>
      <c r="P117" s="30"/>
      <c r="Q117" s="30"/>
      <c r="R117" s="30" t="s">
        <v>32</v>
      </c>
      <c r="S117" s="30"/>
      <c r="T117" s="30"/>
      <c r="U117" s="30" t="s">
        <v>33</v>
      </c>
      <c r="V117" s="30"/>
      <c r="W117" s="30"/>
      <c r="X117" s="30"/>
      <c r="Y117" s="30" t="s">
        <v>34</v>
      </c>
      <c r="Z117" s="30"/>
      <c r="AA117" s="30"/>
      <c r="AB117" s="30"/>
      <c r="AC117" s="30"/>
      <c r="AD117" s="31" t="s">
        <v>35</v>
      </c>
      <c r="AE117" s="31"/>
      <c r="AF117" s="31"/>
      <c r="AG117" s="31"/>
    </row>
    <row r="118" spans="1:33" s="1" customFormat="1" ht="12.75" customHeight="1">
      <c r="A118" s="28" t="s">
        <v>36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5" t="s">
        <v>37</v>
      </c>
      <c r="M118" s="28" t="s">
        <v>38</v>
      </c>
      <c r="N118" s="28"/>
      <c r="O118" s="28"/>
      <c r="P118" s="28"/>
      <c r="Q118" s="28"/>
      <c r="R118" s="28" t="s">
        <v>39</v>
      </c>
      <c r="S118" s="28"/>
      <c r="T118" s="28"/>
      <c r="U118" s="28" t="s">
        <v>40</v>
      </c>
      <c r="V118" s="28"/>
      <c r="W118" s="28"/>
      <c r="X118" s="28"/>
      <c r="Y118" s="28" t="s">
        <v>41</v>
      </c>
      <c r="Z118" s="28"/>
      <c r="AA118" s="28"/>
      <c r="AB118" s="28"/>
      <c r="AC118" s="28"/>
      <c r="AD118" s="29" t="s">
        <v>42</v>
      </c>
      <c r="AE118" s="29"/>
      <c r="AF118" s="29"/>
      <c r="AG118" s="29"/>
    </row>
    <row r="119" spans="1:33" s="1" customFormat="1" ht="13.5" customHeight="1">
      <c r="A119" s="27" t="s">
        <v>262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7" t="s">
        <v>220</v>
      </c>
      <c r="M119" s="18" t="s">
        <v>11</v>
      </c>
      <c r="N119" s="18"/>
      <c r="O119" s="18"/>
      <c r="P119" s="18"/>
      <c r="Q119" s="18"/>
      <c r="R119" s="19">
        <f>-100000</f>
        <v>-100000</v>
      </c>
      <c r="S119" s="19"/>
      <c r="T119" s="19"/>
      <c r="U119" s="19">
        <f>-19301.5</f>
        <v>-19301.5</v>
      </c>
      <c r="V119" s="19"/>
      <c r="W119" s="19"/>
      <c r="X119" s="19"/>
      <c r="Y119" s="19">
        <f>-16119.76</f>
        <v>-16119.76</v>
      </c>
      <c r="Z119" s="19"/>
      <c r="AA119" s="19"/>
      <c r="AB119" s="19"/>
      <c r="AC119" s="19"/>
      <c r="AD119" s="20">
        <f>-135421.26</f>
        <v>-135421.26</v>
      </c>
      <c r="AE119" s="20"/>
      <c r="AF119" s="20"/>
      <c r="AG119" s="20"/>
    </row>
    <row r="120" spans="1:33" s="1" customFormat="1" ht="25.5" customHeight="1">
      <c r="A120" s="26" t="s">
        <v>263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6" t="s">
        <v>227</v>
      </c>
      <c r="M120" s="18" t="s">
        <v>11</v>
      </c>
      <c r="N120" s="18"/>
      <c r="O120" s="18"/>
      <c r="P120" s="18"/>
      <c r="Q120" s="18"/>
      <c r="R120" s="22" t="s">
        <v>28</v>
      </c>
      <c r="S120" s="22"/>
      <c r="T120" s="22"/>
      <c r="U120" s="22" t="s">
        <v>28</v>
      </c>
      <c r="V120" s="22"/>
      <c r="W120" s="22"/>
      <c r="X120" s="22"/>
      <c r="Y120" s="22" t="s">
        <v>28</v>
      </c>
      <c r="Z120" s="22"/>
      <c r="AA120" s="22"/>
      <c r="AB120" s="22"/>
      <c r="AC120" s="22"/>
      <c r="AD120" s="23" t="s">
        <v>28</v>
      </c>
      <c r="AE120" s="23"/>
      <c r="AF120" s="23"/>
      <c r="AG120" s="23"/>
    </row>
    <row r="121" spans="1:33" s="1" customFormat="1" ht="24" customHeight="1">
      <c r="A121" s="24" t="s">
        <v>264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6" t="s">
        <v>265</v>
      </c>
      <c r="M121" s="25" t="s">
        <v>266</v>
      </c>
      <c r="N121" s="25"/>
      <c r="O121" s="25"/>
      <c r="P121" s="25"/>
      <c r="Q121" s="25"/>
      <c r="R121" s="22" t="s">
        <v>28</v>
      </c>
      <c r="S121" s="22"/>
      <c r="T121" s="22"/>
      <c r="U121" s="22" t="s">
        <v>28</v>
      </c>
      <c r="V121" s="22"/>
      <c r="W121" s="22"/>
      <c r="X121" s="22"/>
      <c r="Y121" s="22" t="s">
        <v>28</v>
      </c>
      <c r="Z121" s="22"/>
      <c r="AA121" s="22"/>
      <c r="AB121" s="22"/>
      <c r="AC121" s="22"/>
      <c r="AD121" s="23" t="s">
        <v>28</v>
      </c>
      <c r="AE121" s="23"/>
      <c r="AF121" s="23"/>
      <c r="AG121" s="23"/>
    </row>
    <row r="122" spans="1:33" s="1" customFormat="1" ht="13.5" customHeight="1">
      <c r="A122" s="24" t="s">
        <v>267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7" t="s">
        <v>268</v>
      </c>
      <c r="M122" s="18" t="s">
        <v>269</v>
      </c>
      <c r="N122" s="18"/>
      <c r="O122" s="18"/>
      <c r="P122" s="18"/>
      <c r="Q122" s="18"/>
      <c r="R122" s="22" t="s">
        <v>28</v>
      </c>
      <c r="S122" s="22"/>
      <c r="T122" s="22"/>
      <c r="U122" s="22" t="s">
        <v>28</v>
      </c>
      <c r="V122" s="22"/>
      <c r="W122" s="22"/>
      <c r="X122" s="22"/>
      <c r="Y122" s="22" t="s">
        <v>28</v>
      </c>
      <c r="Z122" s="22"/>
      <c r="AA122" s="22"/>
      <c r="AB122" s="22"/>
      <c r="AC122" s="22"/>
      <c r="AD122" s="23" t="s">
        <v>28</v>
      </c>
      <c r="AE122" s="23"/>
      <c r="AF122" s="23"/>
      <c r="AG122" s="23"/>
    </row>
    <row r="123" spans="1:33" s="1" customFormat="1" ht="25.5" customHeight="1">
      <c r="A123" s="21" t="s">
        <v>270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6" t="s">
        <v>271</v>
      </c>
      <c r="M123" s="18" t="s">
        <v>11</v>
      </c>
      <c r="N123" s="18"/>
      <c r="O123" s="18"/>
      <c r="P123" s="18"/>
      <c r="Q123" s="18"/>
      <c r="R123" s="22" t="s">
        <v>28</v>
      </c>
      <c r="S123" s="22"/>
      <c r="T123" s="22"/>
      <c r="U123" s="22" t="s">
        <v>28</v>
      </c>
      <c r="V123" s="22"/>
      <c r="W123" s="22"/>
      <c r="X123" s="22"/>
      <c r="Y123" s="22" t="s">
        <v>28</v>
      </c>
      <c r="Z123" s="22"/>
      <c r="AA123" s="22"/>
      <c r="AB123" s="22"/>
      <c r="AC123" s="22"/>
      <c r="AD123" s="23" t="s">
        <v>28</v>
      </c>
      <c r="AE123" s="23"/>
      <c r="AF123" s="23"/>
      <c r="AG123" s="23"/>
    </row>
    <row r="124" spans="1:33" s="1" customFormat="1" ht="24" customHeight="1">
      <c r="A124" s="17" t="s">
        <v>272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7" t="s">
        <v>273</v>
      </c>
      <c r="M124" s="18" t="s">
        <v>274</v>
      </c>
      <c r="N124" s="18"/>
      <c r="O124" s="18"/>
      <c r="P124" s="18"/>
      <c r="Q124" s="18"/>
      <c r="R124" s="22" t="s">
        <v>28</v>
      </c>
      <c r="S124" s="22"/>
      <c r="T124" s="22"/>
      <c r="U124" s="22" t="s">
        <v>28</v>
      </c>
      <c r="V124" s="22"/>
      <c r="W124" s="22"/>
      <c r="X124" s="22"/>
      <c r="Y124" s="22" t="s">
        <v>28</v>
      </c>
      <c r="Z124" s="22"/>
      <c r="AA124" s="22"/>
      <c r="AB124" s="22"/>
      <c r="AC124" s="22"/>
      <c r="AD124" s="23" t="s">
        <v>28</v>
      </c>
      <c r="AE124" s="23"/>
      <c r="AF124" s="23"/>
      <c r="AG124" s="23"/>
    </row>
    <row r="125" spans="1:33" s="1" customFormat="1" ht="13.5" customHeight="1">
      <c r="A125" s="17" t="s">
        <v>275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7" t="s">
        <v>276</v>
      </c>
      <c r="M125" s="18" t="s">
        <v>277</v>
      </c>
      <c r="N125" s="18"/>
      <c r="O125" s="18"/>
      <c r="P125" s="18"/>
      <c r="Q125" s="18"/>
      <c r="R125" s="22" t="s">
        <v>28</v>
      </c>
      <c r="S125" s="22"/>
      <c r="T125" s="22"/>
      <c r="U125" s="22" t="s">
        <v>28</v>
      </c>
      <c r="V125" s="22"/>
      <c r="W125" s="22"/>
      <c r="X125" s="22"/>
      <c r="Y125" s="22" t="s">
        <v>28</v>
      </c>
      <c r="Z125" s="22"/>
      <c r="AA125" s="22"/>
      <c r="AB125" s="22"/>
      <c r="AC125" s="22"/>
      <c r="AD125" s="23" t="s">
        <v>28</v>
      </c>
      <c r="AE125" s="23"/>
      <c r="AF125" s="23"/>
      <c r="AG125" s="23"/>
    </row>
    <row r="126" spans="1:33" s="1" customFormat="1" ht="13.5" customHeight="1">
      <c r="A126" s="21" t="s">
        <v>278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7" t="s">
        <v>242</v>
      </c>
      <c r="M126" s="18" t="s">
        <v>11</v>
      </c>
      <c r="N126" s="18"/>
      <c r="O126" s="18"/>
      <c r="P126" s="18"/>
      <c r="Q126" s="18"/>
      <c r="R126" s="19">
        <f>-100000</f>
        <v>-100000</v>
      </c>
      <c r="S126" s="19"/>
      <c r="T126" s="19"/>
      <c r="U126" s="19">
        <f>-19301.5</f>
        <v>-19301.5</v>
      </c>
      <c r="V126" s="19"/>
      <c r="W126" s="19"/>
      <c r="X126" s="19"/>
      <c r="Y126" s="19">
        <f>-16119.76</f>
        <v>-16119.76</v>
      </c>
      <c r="Z126" s="19"/>
      <c r="AA126" s="19"/>
      <c r="AB126" s="19"/>
      <c r="AC126" s="19"/>
      <c r="AD126" s="20">
        <f>-135421.26</f>
        <v>-135421.26</v>
      </c>
      <c r="AE126" s="20"/>
      <c r="AF126" s="20"/>
      <c r="AG126" s="20"/>
    </row>
    <row r="127" spans="1:33" s="1" customFormat="1" ht="24" customHeight="1">
      <c r="A127" s="17" t="s">
        <v>279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7" t="s">
        <v>280</v>
      </c>
      <c r="M127" s="18" t="s">
        <v>281</v>
      </c>
      <c r="N127" s="18"/>
      <c r="O127" s="18"/>
      <c r="P127" s="18"/>
      <c r="Q127" s="18"/>
      <c r="R127" s="19">
        <f>270676.53</f>
        <v>270676.53</v>
      </c>
      <c r="S127" s="19"/>
      <c r="T127" s="19"/>
      <c r="U127" s="19">
        <f>6507491.5</f>
        <v>6507491.5</v>
      </c>
      <c r="V127" s="19"/>
      <c r="W127" s="19"/>
      <c r="X127" s="19"/>
      <c r="Y127" s="19">
        <f>249912.15</f>
        <v>249912.15</v>
      </c>
      <c r="Z127" s="19"/>
      <c r="AA127" s="19"/>
      <c r="AB127" s="19"/>
      <c r="AC127" s="19"/>
      <c r="AD127" s="20">
        <f>7028080.18</f>
        <v>7028080.18</v>
      </c>
      <c r="AE127" s="20"/>
      <c r="AF127" s="20"/>
      <c r="AG127" s="20"/>
    </row>
    <row r="128" spans="1:33" s="1" customFormat="1" ht="13.5" customHeight="1">
      <c r="A128" s="17" t="s">
        <v>282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7" t="s">
        <v>283</v>
      </c>
      <c r="M128" s="18" t="s">
        <v>284</v>
      </c>
      <c r="N128" s="18"/>
      <c r="O128" s="18"/>
      <c r="P128" s="18"/>
      <c r="Q128" s="18"/>
      <c r="R128" s="19">
        <f>370676.53</f>
        <v>370676.53</v>
      </c>
      <c r="S128" s="19"/>
      <c r="T128" s="19"/>
      <c r="U128" s="19">
        <f>6526793</f>
        <v>6526793</v>
      </c>
      <c r="V128" s="19"/>
      <c r="W128" s="19"/>
      <c r="X128" s="19"/>
      <c r="Y128" s="19">
        <f>266031.91</f>
        <v>266031.91</v>
      </c>
      <c r="Z128" s="19"/>
      <c r="AA128" s="19"/>
      <c r="AB128" s="19"/>
      <c r="AC128" s="19"/>
      <c r="AD128" s="20">
        <f>7163501.44</f>
        <v>7163501.44</v>
      </c>
      <c r="AE128" s="20"/>
      <c r="AF128" s="20"/>
      <c r="AG128" s="20"/>
    </row>
    <row r="129" spans="1:33" s="1" customFormat="1" ht="0.75" customHeight="1">
      <c r="A129" s="16" t="s">
        <v>11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</row>
    <row r="130" spans="1:33" s="1" customFormat="1" ht="4.5" customHeight="1">
      <c r="A130" s="11" t="s">
        <v>11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s="1" customFormat="1" ht="13.5" customHeight="1">
      <c r="A131" s="2" t="s">
        <v>285</v>
      </c>
      <c r="B131" s="14" t="s">
        <v>11</v>
      </c>
      <c r="C131" s="14"/>
      <c r="D131" s="14"/>
      <c r="E131" s="14"/>
      <c r="F131" s="14"/>
      <c r="G131" s="14"/>
      <c r="H131" s="8" t="s">
        <v>11</v>
      </c>
      <c r="I131" s="12" t="s">
        <v>299</v>
      </c>
      <c r="J131" s="12"/>
      <c r="K131" s="12"/>
      <c r="L131" s="12"/>
      <c r="M131" s="12"/>
      <c r="N131" s="12"/>
      <c r="O131" s="12"/>
      <c r="P131" s="8" t="s">
        <v>11</v>
      </c>
      <c r="Q131" s="13" t="s">
        <v>287</v>
      </c>
      <c r="R131" s="13"/>
      <c r="S131" s="13"/>
      <c r="T131" s="12" t="s">
        <v>11</v>
      </c>
      <c r="U131" s="12"/>
      <c r="V131" s="12"/>
      <c r="W131" s="12"/>
      <c r="X131" s="12"/>
      <c r="Y131" s="12"/>
      <c r="Z131" s="8" t="s">
        <v>11</v>
      </c>
      <c r="AA131" s="12" t="s">
        <v>288</v>
      </c>
      <c r="AB131" s="12"/>
      <c r="AC131" s="12"/>
      <c r="AD131" s="12"/>
      <c r="AE131" s="12"/>
      <c r="AF131" s="9" t="s">
        <v>11</v>
      </c>
      <c r="AG131" s="9"/>
    </row>
    <row r="132" spans="1:33" s="1" customFormat="1" ht="13.5" customHeight="1">
      <c r="A132" s="8" t="s">
        <v>11</v>
      </c>
      <c r="B132" s="10" t="s">
        <v>289</v>
      </c>
      <c r="C132" s="10"/>
      <c r="D132" s="10"/>
      <c r="E132" s="10"/>
      <c r="F132" s="10"/>
      <c r="G132" s="10"/>
      <c r="H132" s="8" t="s">
        <v>11</v>
      </c>
      <c r="I132" s="10" t="s">
        <v>290</v>
      </c>
      <c r="J132" s="10"/>
      <c r="K132" s="10"/>
      <c r="L132" s="10"/>
      <c r="M132" s="10"/>
      <c r="N132" s="10"/>
      <c r="O132" s="10"/>
      <c r="P132" s="8" t="s">
        <v>11</v>
      </c>
      <c r="Q132" s="9" t="s">
        <v>11</v>
      </c>
      <c r="R132" s="9"/>
      <c r="S132" s="9"/>
      <c r="T132" s="10" t="s">
        <v>289</v>
      </c>
      <c r="U132" s="10"/>
      <c r="V132" s="10"/>
      <c r="W132" s="10"/>
      <c r="X132" s="10"/>
      <c r="Y132" s="10"/>
      <c r="Z132" s="8" t="s">
        <v>11</v>
      </c>
      <c r="AA132" s="10" t="s">
        <v>290</v>
      </c>
      <c r="AB132" s="10"/>
      <c r="AC132" s="10"/>
      <c r="AD132" s="10"/>
      <c r="AE132" s="10"/>
      <c r="AF132" s="9" t="s">
        <v>11</v>
      </c>
      <c r="AG132" s="9"/>
    </row>
    <row r="133" spans="1:33" s="1" customFormat="1" ht="4.5" customHeight="1">
      <c r="A133" s="9" t="s">
        <v>11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 t="s">
        <v>11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s="1" customFormat="1" ht="13.5" customHeight="1">
      <c r="A134" s="15" t="s">
        <v>291</v>
      </c>
      <c r="B134" s="15"/>
      <c r="C134" s="15"/>
      <c r="D134" s="15"/>
      <c r="E134" s="15"/>
      <c r="F134" s="12" t="s">
        <v>292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8" t="s">
        <v>11</v>
      </c>
    </row>
    <row r="135" spans="1:33" s="1" customFormat="1" ht="13.5" customHeight="1">
      <c r="A135" s="9" t="s">
        <v>11</v>
      </c>
      <c r="B135" s="9"/>
      <c r="C135" s="9"/>
      <c r="D135" s="9"/>
      <c r="E135" s="10" t="s">
        <v>293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s="1" customFormat="1" ht="13.5" customHeight="1">
      <c r="A136" s="13" t="s">
        <v>294</v>
      </c>
      <c r="B136" s="13"/>
      <c r="C136" s="13"/>
      <c r="D136" s="13"/>
      <c r="E136" s="12" t="s">
        <v>11</v>
      </c>
      <c r="F136" s="12"/>
      <c r="G136" s="12"/>
      <c r="H136" s="12"/>
      <c r="I136" s="12"/>
      <c r="J136" s="12"/>
      <c r="K136" s="12"/>
      <c r="L136" s="12"/>
      <c r="M136" s="12"/>
      <c r="N136" s="8" t="s">
        <v>11</v>
      </c>
      <c r="O136" s="14" t="s">
        <v>11</v>
      </c>
      <c r="P136" s="14"/>
      <c r="Q136" s="14"/>
      <c r="R136" s="14"/>
      <c r="S136" s="14"/>
      <c r="T136" s="14"/>
      <c r="U136" s="14"/>
      <c r="V136" s="9" t="s">
        <v>11</v>
      </c>
      <c r="W136" s="9"/>
      <c r="X136" s="12" t="s">
        <v>286</v>
      </c>
      <c r="Y136" s="12"/>
      <c r="Z136" s="12"/>
      <c r="AA136" s="12"/>
      <c r="AB136" s="12"/>
      <c r="AC136" s="12"/>
      <c r="AD136" s="12"/>
      <c r="AE136" s="12"/>
      <c r="AF136" s="9" t="s">
        <v>11</v>
      </c>
      <c r="AG136" s="9"/>
    </row>
    <row r="137" spans="1:33" s="1" customFormat="1" ht="13.5" customHeight="1">
      <c r="A137" s="9" t="s">
        <v>11</v>
      </c>
      <c r="B137" s="9"/>
      <c r="C137" s="9"/>
      <c r="D137" s="9"/>
      <c r="E137" s="10" t="s">
        <v>295</v>
      </c>
      <c r="F137" s="10"/>
      <c r="G137" s="10"/>
      <c r="H137" s="10"/>
      <c r="I137" s="10"/>
      <c r="J137" s="10"/>
      <c r="K137" s="10"/>
      <c r="L137" s="10"/>
      <c r="M137" s="10"/>
      <c r="N137" s="8" t="s">
        <v>11</v>
      </c>
      <c r="O137" s="10" t="s">
        <v>289</v>
      </c>
      <c r="P137" s="10"/>
      <c r="Q137" s="10"/>
      <c r="R137" s="10"/>
      <c r="S137" s="10"/>
      <c r="T137" s="10"/>
      <c r="U137" s="10"/>
      <c r="V137" s="9" t="s">
        <v>11</v>
      </c>
      <c r="W137" s="9"/>
      <c r="X137" s="10" t="s">
        <v>290</v>
      </c>
      <c r="Y137" s="10"/>
      <c r="Z137" s="10"/>
      <c r="AA137" s="10"/>
      <c r="AB137" s="10"/>
      <c r="AC137" s="10"/>
      <c r="AD137" s="10"/>
      <c r="AE137" s="10"/>
      <c r="AF137" s="9" t="s">
        <v>11</v>
      </c>
      <c r="AG137" s="9"/>
    </row>
    <row r="138" spans="1:33" s="1" customFormat="1" ht="13.5" customHeight="1">
      <c r="A138" s="11" t="s">
        <v>296</v>
      </c>
      <c r="B138" s="11"/>
      <c r="C138" s="12" t="s">
        <v>287</v>
      </c>
      <c r="D138" s="12"/>
      <c r="E138" s="12"/>
      <c r="F138" s="12"/>
      <c r="G138" s="12"/>
      <c r="H138" s="12"/>
      <c r="I138" s="12"/>
      <c r="J138" s="8" t="s">
        <v>11</v>
      </c>
      <c r="K138" s="12" t="s">
        <v>11</v>
      </c>
      <c r="L138" s="12"/>
      <c r="M138" s="12"/>
      <c r="N138" s="8" t="s">
        <v>11</v>
      </c>
      <c r="O138" s="12" t="s">
        <v>297</v>
      </c>
      <c r="P138" s="12"/>
      <c r="Q138" s="12"/>
      <c r="R138" s="12"/>
      <c r="S138" s="12"/>
      <c r="T138" s="12"/>
      <c r="U138" s="12"/>
      <c r="V138" s="9" t="s">
        <v>11</v>
      </c>
      <c r="W138" s="9"/>
      <c r="X138" s="12" t="s">
        <v>11</v>
      </c>
      <c r="Y138" s="12"/>
      <c r="Z138" s="12"/>
      <c r="AA138" s="12"/>
      <c r="AB138" s="12"/>
      <c r="AC138" s="12"/>
      <c r="AD138" s="12"/>
      <c r="AE138" s="12"/>
      <c r="AF138" s="9" t="s">
        <v>11</v>
      </c>
      <c r="AG138" s="9"/>
    </row>
    <row r="139" spans="1:33" s="1" customFormat="1" ht="13.5" customHeight="1">
      <c r="A139" s="9" t="s">
        <v>11</v>
      </c>
      <c r="B139" s="9"/>
      <c r="C139" s="10" t="s">
        <v>295</v>
      </c>
      <c r="D139" s="10"/>
      <c r="E139" s="10"/>
      <c r="F139" s="10"/>
      <c r="G139" s="10"/>
      <c r="H139" s="10"/>
      <c r="I139" s="10"/>
      <c r="J139" s="8" t="s">
        <v>11</v>
      </c>
      <c r="K139" s="10" t="s">
        <v>289</v>
      </c>
      <c r="L139" s="10"/>
      <c r="M139" s="10"/>
      <c r="N139" s="8" t="s">
        <v>11</v>
      </c>
      <c r="O139" s="10" t="s">
        <v>290</v>
      </c>
      <c r="P139" s="10"/>
      <c r="Q139" s="10"/>
      <c r="R139" s="10"/>
      <c r="S139" s="10"/>
      <c r="T139" s="10"/>
      <c r="U139" s="10"/>
      <c r="V139" s="8" t="s">
        <v>11</v>
      </c>
      <c r="W139" s="10" t="s">
        <v>298</v>
      </c>
      <c r="X139" s="10"/>
      <c r="Y139" s="10"/>
      <c r="Z139" s="10"/>
      <c r="AA139" s="10"/>
      <c r="AB139" s="10"/>
      <c r="AC139" s="10"/>
      <c r="AD139" s="10"/>
      <c r="AE139" s="10"/>
      <c r="AF139" s="9" t="s">
        <v>11</v>
      </c>
      <c r="AG139" s="9"/>
    </row>
    <row r="140" spans="1:33" s="1" customFormat="1" ht="3" customHeight="1">
      <c r="A140" s="9" t="s">
        <v>11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s="1" customFormat="1" ht="13.5" customHeight="1">
      <c r="A141" s="9" t="s">
        <v>11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="1" customFormat="1" ht="25.5" customHeight="1"/>
  </sheetData>
  <sheetProtection/>
  <mergeCells count="757">
    <mergeCell ref="A1:AG1"/>
    <mergeCell ref="A2:AD2"/>
    <mergeCell ref="AE2:AG2"/>
    <mergeCell ref="A3:AD3"/>
    <mergeCell ref="AE3:AG3"/>
    <mergeCell ref="A4:AA4"/>
    <mergeCell ref="AB4:AD4"/>
    <mergeCell ref="AE4:AG4"/>
    <mergeCell ref="A5:F5"/>
    <mergeCell ref="A6:F6"/>
    <mergeCell ref="A7:F8"/>
    <mergeCell ref="G5:AA5"/>
    <mergeCell ref="G6:AA7"/>
    <mergeCell ref="G8:AA8"/>
    <mergeCell ref="AB5:AD5"/>
    <mergeCell ref="AB6:AD6"/>
    <mergeCell ref="AB7:AD8"/>
    <mergeCell ref="AE5:AG5"/>
    <mergeCell ref="AE6:AG6"/>
    <mergeCell ref="AE7:AG8"/>
    <mergeCell ref="A9:F10"/>
    <mergeCell ref="G9:AA10"/>
    <mergeCell ref="AB9:AD9"/>
    <mergeCell ref="AB10:AD10"/>
    <mergeCell ref="AE9:AG9"/>
    <mergeCell ref="AE10:AG10"/>
    <mergeCell ref="A11:B11"/>
    <mergeCell ref="C11:AB11"/>
    <mergeCell ref="AC11:AD11"/>
    <mergeCell ref="AE11:AG11"/>
    <mergeCell ref="A12:C12"/>
    <mergeCell ref="D12:AB12"/>
    <mergeCell ref="AC12:AD12"/>
    <mergeCell ref="AE12:AG12"/>
    <mergeCell ref="A13:K13"/>
    <mergeCell ref="M13:Q13"/>
    <mergeCell ref="R13:T13"/>
    <mergeCell ref="U13:X13"/>
    <mergeCell ref="Y13:AC13"/>
    <mergeCell ref="AD13:AG13"/>
    <mergeCell ref="A14:K14"/>
    <mergeCell ref="M14:Q14"/>
    <mergeCell ref="R14:T14"/>
    <mergeCell ref="U14:X14"/>
    <mergeCell ref="Y14:AC14"/>
    <mergeCell ref="AD14:AG14"/>
    <mergeCell ref="A15:K15"/>
    <mergeCell ref="M15:Q15"/>
    <mergeCell ref="R15:T15"/>
    <mergeCell ref="U15:X15"/>
    <mergeCell ref="Y15:AC15"/>
    <mergeCell ref="AD15:AG15"/>
    <mergeCell ref="A16:K16"/>
    <mergeCell ref="M16:Q16"/>
    <mergeCell ref="R16:T16"/>
    <mergeCell ref="U16:X16"/>
    <mergeCell ref="Y16:AC16"/>
    <mergeCell ref="AD16:AG16"/>
    <mergeCell ref="A17:K17"/>
    <mergeCell ref="M17:Q17"/>
    <mergeCell ref="R17:T17"/>
    <mergeCell ref="U17:X17"/>
    <mergeCell ref="Y17:AC17"/>
    <mergeCell ref="AD17:AG17"/>
    <mergeCell ref="A18:K18"/>
    <mergeCell ref="M18:Q18"/>
    <mergeCell ref="R18:T18"/>
    <mergeCell ref="U18:X18"/>
    <mergeCell ref="Y18:AC18"/>
    <mergeCell ref="AD18:AG18"/>
    <mergeCell ref="A19:K19"/>
    <mergeCell ref="M19:Q19"/>
    <mergeCell ref="R19:T19"/>
    <mergeCell ref="U19:X19"/>
    <mergeCell ref="Y19:AC19"/>
    <mergeCell ref="AD19:AG19"/>
    <mergeCell ref="A20:K20"/>
    <mergeCell ref="M20:Q20"/>
    <mergeCell ref="R20:T20"/>
    <mergeCell ref="U20:X20"/>
    <mergeCell ref="Y20:AC20"/>
    <mergeCell ref="AD20:AG20"/>
    <mergeCell ref="A21:K21"/>
    <mergeCell ref="M21:Q21"/>
    <mergeCell ref="R21:T21"/>
    <mergeCell ref="U21:X21"/>
    <mergeCell ref="Y21:AC21"/>
    <mergeCell ref="AD21:AG21"/>
    <mergeCell ref="A22:K22"/>
    <mergeCell ref="M22:Q22"/>
    <mergeCell ref="R22:T22"/>
    <mergeCell ref="U22:X22"/>
    <mergeCell ref="Y22:AC22"/>
    <mergeCell ref="AD22:AG22"/>
    <mergeCell ref="A23:K23"/>
    <mergeCell ref="M23:Q23"/>
    <mergeCell ref="R23:T23"/>
    <mergeCell ref="U23:X23"/>
    <mergeCell ref="Y23:AC23"/>
    <mergeCell ref="AD23:AG23"/>
    <mergeCell ref="A24:K24"/>
    <mergeCell ref="M24:Q24"/>
    <mergeCell ref="R24:T24"/>
    <mergeCell ref="U24:X24"/>
    <mergeCell ref="Y24:AC24"/>
    <mergeCell ref="AD24:AG24"/>
    <mergeCell ref="A25:K25"/>
    <mergeCell ref="M25:Q25"/>
    <mergeCell ref="R25:T25"/>
    <mergeCell ref="U25:X25"/>
    <mergeCell ref="Y25:AC25"/>
    <mergeCell ref="AD25:AG25"/>
    <mergeCell ref="A26:K26"/>
    <mergeCell ref="M26:Q26"/>
    <mergeCell ref="R26:T26"/>
    <mergeCell ref="U26:X26"/>
    <mergeCell ref="Y26:AC26"/>
    <mergeCell ref="AD26:AG26"/>
    <mergeCell ref="A27:K27"/>
    <mergeCell ref="M27:Q27"/>
    <mergeCell ref="R27:T27"/>
    <mergeCell ref="U27:X27"/>
    <mergeCell ref="Y27:AC27"/>
    <mergeCell ref="AD27:AG27"/>
    <mergeCell ref="A28:K28"/>
    <mergeCell ref="M28:Q28"/>
    <mergeCell ref="R28:T28"/>
    <mergeCell ref="U28:X28"/>
    <mergeCell ref="Y28:AC28"/>
    <mergeCell ref="AD28:AG28"/>
    <mergeCell ref="A29:K29"/>
    <mergeCell ref="M29:Q29"/>
    <mergeCell ref="R29:T29"/>
    <mergeCell ref="U29:X29"/>
    <mergeCell ref="Y29:AC29"/>
    <mergeCell ref="AD29:AG29"/>
    <mergeCell ref="A30:K30"/>
    <mergeCell ref="M30:Q30"/>
    <mergeCell ref="R30:T30"/>
    <mergeCell ref="U30:X30"/>
    <mergeCell ref="Y30:AC30"/>
    <mergeCell ref="AD30:AG30"/>
    <mergeCell ref="A31:K31"/>
    <mergeCell ref="M31:Q31"/>
    <mergeCell ref="R31:T31"/>
    <mergeCell ref="U31:X31"/>
    <mergeCell ref="Y31:AC31"/>
    <mergeCell ref="AD31:AG31"/>
    <mergeCell ref="A32:K32"/>
    <mergeCell ref="M32:Q32"/>
    <mergeCell ref="R32:T32"/>
    <mergeCell ref="U32:X32"/>
    <mergeCell ref="Y32:AC32"/>
    <mergeCell ref="AD32:AG32"/>
    <mergeCell ref="A33:K33"/>
    <mergeCell ref="M33:Q33"/>
    <mergeCell ref="R33:T33"/>
    <mergeCell ref="U33:X33"/>
    <mergeCell ref="Y33:AC33"/>
    <mergeCell ref="AD33:AG33"/>
    <mergeCell ref="A34:K34"/>
    <mergeCell ref="M34:Q34"/>
    <mergeCell ref="R34:T34"/>
    <mergeCell ref="U34:X34"/>
    <mergeCell ref="Y34:AC34"/>
    <mergeCell ref="AD34:AG34"/>
    <mergeCell ref="A35:K35"/>
    <mergeCell ref="M35:Q35"/>
    <mergeCell ref="R35:T35"/>
    <mergeCell ref="U35:X35"/>
    <mergeCell ref="Y35:AC35"/>
    <mergeCell ref="AD35:AG35"/>
    <mergeCell ref="A36:K36"/>
    <mergeCell ref="M36:Q36"/>
    <mergeCell ref="R36:T36"/>
    <mergeCell ref="U36:X36"/>
    <mergeCell ref="Y36:AC36"/>
    <mergeCell ref="AD36:AG36"/>
    <mergeCell ref="A37:AG37"/>
    <mergeCell ref="A38:K38"/>
    <mergeCell ref="M38:Q38"/>
    <mergeCell ref="R38:T38"/>
    <mergeCell ref="U38:X38"/>
    <mergeCell ref="Y38:AC38"/>
    <mergeCell ref="AD38:AG38"/>
    <mergeCell ref="A39:K39"/>
    <mergeCell ref="M39:Q39"/>
    <mergeCell ref="R39:T39"/>
    <mergeCell ref="U39:X39"/>
    <mergeCell ref="Y39:AC39"/>
    <mergeCell ref="AD39:AG39"/>
    <mergeCell ref="A40:K40"/>
    <mergeCell ref="M40:Q40"/>
    <mergeCell ref="R40:T40"/>
    <mergeCell ref="U40:X40"/>
    <mergeCell ref="Y40:AC40"/>
    <mergeCell ref="AD40:AG40"/>
    <mergeCell ref="A41:K41"/>
    <mergeCell ref="M41:Q41"/>
    <mergeCell ref="R41:T41"/>
    <mergeCell ref="U41:X41"/>
    <mergeCell ref="Y41:AC41"/>
    <mergeCell ref="AD41:AG41"/>
    <mergeCell ref="A42:K42"/>
    <mergeCell ref="M42:Q42"/>
    <mergeCell ref="R42:T42"/>
    <mergeCell ref="U42:X42"/>
    <mergeCell ref="Y42:AC42"/>
    <mergeCell ref="AD42:AG42"/>
    <mergeCell ref="A43:K43"/>
    <mergeCell ref="M43:Q43"/>
    <mergeCell ref="R43:T43"/>
    <mergeCell ref="U43:X43"/>
    <mergeCell ref="Y43:AC43"/>
    <mergeCell ref="AD43:AG43"/>
    <mergeCell ref="A44:K44"/>
    <mergeCell ref="M44:Q44"/>
    <mergeCell ref="R44:T44"/>
    <mergeCell ref="U44:X44"/>
    <mergeCell ref="Y44:AC44"/>
    <mergeCell ref="AD44:AG44"/>
    <mergeCell ref="A45:K45"/>
    <mergeCell ref="M45:Q45"/>
    <mergeCell ref="R45:T45"/>
    <mergeCell ref="U45:X45"/>
    <mergeCell ref="Y45:AC45"/>
    <mergeCell ref="AD45:AG45"/>
    <mergeCell ref="A46:K46"/>
    <mergeCell ref="M46:Q46"/>
    <mergeCell ref="R46:T46"/>
    <mergeCell ref="U46:X46"/>
    <mergeCell ref="Y46:AC46"/>
    <mergeCell ref="AD46:AG46"/>
    <mergeCell ref="A47:K47"/>
    <mergeCell ref="M47:Q47"/>
    <mergeCell ref="R47:T47"/>
    <mergeCell ref="U47:X47"/>
    <mergeCell ref="Y47:AC47"/>
    <mergeCell ref="AD47:AG47"/>
    <mergeCell ref="A48:K48"/>
    <mergeCell ref="M48:Q48"/>
    <mergeCell ref="R48:T48"/>
    <mergeCell ref="U48:X48"/>
    <mergeCell ref="Y48:AC48"/>
    <mergeCell ref="AD48:AG48"/>
    <mergeCell ref="A49:K49"/>
    <mergeCell ref="M49:Q49"/>
    <mergeCell ref="R49:T49"/>
    <mergeCell ref="U49:X49"/>
    <mergeCell ref="Y49:AC49"/>
    <mergeCell ref="AD49:AG49"/>
    <mergeCell ref="A50:K50"/>
    <mergeCell ref="M50:Q50"/>
    <mergeCell ref="R50:T50"/>
    <mergeCell ref="U50:X50"/>
    <mergeCell ref="Y50:AC50"/>
    <mergeCell ref="AD50:AG50"/>
    <mergeCell ref="A51:K51"/>
    <mergeCell ref="M51:Q51"/>
    <mergeCell ref="R51:T51"/>
    <mergeCell ref="U51:X51"/>
    <mergeCell ref="Y51:AC51"/>
    <mergeCell ref="AD51:AG51"/>
    <mergeCell ref="A52:K52"/>
    <mergeCell ref="M52:Q52"/>
    <mergeCell ref="R52:T52"/>
    <mergeCell ref="U52:X52"/>
    <mergeCell ref="Y52:AC52"/>
    <mergeCell ref="AD52:AG52"/>
    <mergeCell ref="A53:K53"/>
    <mergeCell ref="M53:Q53"/>
    <mergeCell ref="R53:T53"/>
    <mergeCell ref="U53:X53"/>
    <mergeCell ref="Y53:AC53"/>
    <mergeCell ref="AD53:AG53"/>
    <mergeCell ref="A54:K54"/>
    <mergeCell ref="M54:Q54"/>
    <mergeCell ref="R54:T54"/>
    <mergeCell ref="U54:X54"/>
    <mergeCell ref="Y54:AC54"/>
    <mergeCell ref="AD54:AG54"/>
    <mergeCell ref="A55:K55"/>
    <mergeCell ref="M55:Q55"/>
    <mergeCell ref="R55:T55"/>
    <mergeCell ref="U55:X55"/>
    <mergeCell ref="Y55:AC55"/>
    <mergeCell ref="AD55:AG55"/>
    <mergeCell ref="A56:K56"/>
    <mergeCell ref="M56:Q56"/>
    <mergeCell ref="R56:T56"/>
    <mergeCell ref="U56:X56"/>
    <mergeCell ref="Y56:AC56"/>
    <mergeCell ref="AD56:AG56"/>
    <mergeCell ref="A57:K57"/>
    <mergeCell ref="M57:Q57"/>
    <mergeCell ref="R57:T57"/>
    <mergeCell ref="U57:X57"/>
    <mergeCell ref="Y57:AC57"/>
    <mergeCell ref="AD57:AG57"/>
    <mergeCell ref="A58:K58"/>
    <mergeCell ref="M58:Q58"/>
    <mergeCell ref="R58:T58"/>
    <mergeCell ref="U58:X58"/>
    <mergeCell ref="Y58:AC58"/>
    <mergeCell ref="AD58:AG58"/>
    <mergeCell ref="A59:K59"/>
    <mergeCell ref="M59:Q59"/>
    <mergeCell ref="R59:T59"/>
    <mergeCell ref="U59:X59"/>
    <mergeCell ref="Y59:AC59"/>
    <mergeCell ref="AD59:AG59"/>
    <mergeCell ref="A60:K60"/>
    <mergeCell ref="M60:Q60"/>
    <mergeCell ref="R60:T60"/>
    <mergeCell ref="U60:X60"/>
    <mergeCell ref="Y60:AC60"/>
    <mergeCell ref="AD60:AG60"/>
    <mergeCell ref="A61:K61"/>
    <mergeCell ref="M61:Q61"/>
    <mergeCell ref="R61:T61"/>
    <mergeCell ref="U61:X61"/>
    <mergeCell ref="Y61:AC61"/>
    <mergeCell ref="AD61:AG61"/>
    <mergeCell ref="A62:K62"/>
    <mergeCell ref="M62:Q62"/>
    <mergeCell ref="R62:T62"/>
    <mergeCell ref="U62:X62"/>
    <mergeCell ref="Y62:AC62"/>
    <mergeCell ref="AD62:AG62"/>
    <mergeCell ref="A63:K63"/>
    <mergeCell ref="M63:Q63"/>
    <mergeCell ref="R63:T63"/>
    <mergeCell ref="U63:X63"/>
    <mergeCell ref="Y63:AC63"/>
    <mergeCell ref="AD63:AG63"/>
    <mergeCell ref="A64:K64"/>
    <mergeCell ref="M64:Q64"/>
    <mergeCell ref="R64:T64"/>
    <mergeCell ref="U64:X64"/>
    <mergeCell ref="Y64:AC64"/>
    <mergeCell ref="AD64:AG64"/>
    <mergeCell ref="A65:AG65"/>
    <mergeCell ref="A66:K66"/>
    <mergeCell ref="M66:Q66"/>
    <mergeCell ref="R66:T66"/>
    <mergeCell ref="U66:X66"/>
    <mergeCell ref="Y66:AC66"/>
    <mergeCell ref="AD66:AG66"/>
    <mergeCell ref="A67:K67"/>
    <mergeCell ref="M67:Q67"/>
    <mergeCell ref="R67:T67"/>
    <mergeCell ref="U67:X67"/>
    <mergeCell ref="Y67:AC67"/>
    <mergeCell ref="AD67:AG67"/>
    <mergeCell ref="A68:K68"/>
    <mergeCell ref="M68:Q68"/>
    <mergeCell ref="R68:T68"/>
    <mergeCell ref="U68:X68"/>
    <mergeCell ref="Y68:AC68"/>
    <mergeCell ref="AD68:AG68"/>
    <mergeCell ref="A69:K69"/>
    <mergeCell ref="M69:Q69"/>
    <mergeCell ref="R69:T69"/>
    <mergeCell ref="U69:X69"/>
    <mergeCell ref="Y69:AC69"/>
    <mergeCell ref="AD69:AG69"/>
    <mergeCell ref="A70:K70"/>
    <mergeCell ref="M70:Q70"/>
    <mergeCell ref="R70:T70"/>
    <mergeCell ref="U70:X70"/>
    <mergeCell ref="Y70:AC70"/>
    <mergeCell ref="AD70:AG70"/>
    <mergeCell ref="A71:K71"/>
    <mergeCell ref="M71:Q71"/>
    <mergeCell ref="R71:T71"/>
    <mergeCell ref="U71:X71"/>
    <mergeCell ref="Y71:AC71"/>
    <mergeCell ref="AD71:AG71"/>
    <mergeCell ref="A72:K72"/>
    <mergeCell ref="M72:Q72"/>
    <mergeCell ref="R72:T72"/>
    <mergeCell ref="U72:X72"/>
    <mergeCell ref="Y72:AC72"/>
    <mergeCell ref="AD72:AG72"/>
    <mergeCell ref="A73:K73"/>
    <mergeCell ref="M73:Q73"/>
    <mergeCell ref="R73:T73"/>
    <mergeCell ref="U73:X73"/>
    <mergeCell ref="Y73:AC73"/>
    <mergeCell ref="AD73:AG73"/>
    <mergeCell ref="A74:K74"/>
    <mergeCell ref="M74:Q74"/>
    <mergeCell ref="R74:T74"/>
    <mergeCell ref="U74:X74"/>
    <mergeCell ref="Y74:AC74"/>
    <mergeCell ref="AD74:AG74"/>
    <mergeCell ref="A75:K75"/>
    <mergeCell ref="M75:Q75"/>
    <mergeCell ref="R75:T75"/>
    <mergeCell ref="U75:X75"/>
    <mergeCell ref="Y75:AC75"/>
    <mergeCell ref="AD75:AG75"/>
    <mergeCell ref="A76:K76"/>
    <mergeCell ref="M76:Q76"/>
    <mergeCell ref="R76:T76"/>
    <mergeCell ref="U76:X76"/>
    <mergeCell ref="Y76:AC76"/>
    <mergeCell ref="AD76:AG76"/>
    <mergeCell ref="A77:K77"/>
    <mergeCell ref="M77:Q77"/>
    <mergeCell ref="R77:T77"/>
    <mergeCell ref="U77:X77"/>
    <mergeCell ref="Y77:AC77"/>
    <mergeCell ref="AD77:AG77"/>
    <mergeCell ref="A78:K78"/>
    <mergeCell ref="M78:Q78"/>
    <mergeCell ref="R78:T78"/>
    <mergeCell ref="U78:X78"/>
    <mergeCell ref="Y78:AC78"/>
    <mergeCell ref="AD78:AG78"/>
    <mergeCell ref="A79:K79"/>
    <mergeCell ref="M79:Q79"/>
    <mergeCell ref="R79:T79"/>
    <mergeCell ref="U79:X79"/>
    <mergeCell ref="Y79:AC79"/>
    <mergeCell ref="AD79:AG79"/>
    <mergeCell ref="A80:K80"/>
    <mergeCell ref="M80:Q80"/>
    <mergeCell ref="R80:T80"/>
    <mergeCell ref="U80:X80"/>
    <mergeCell ref="Y80:AC80"/>
    <mergeCell ref="AD80:AG80"/>
    <mergeCell ref="A81:K81"/>
    <mergeCell ref="M81:Q81"/>
    <mergeCell ref="R81:T81"/>
    <mergeCell ref="U81:X81"/>
    <mergeCell ref="Y81:AC81"/>
    <mergeCell ref="AD81:AG81"/>
    <mergeCell ref="A82:K82"/>
    <mergeCell ref="M82:Q82"/>
    <mergeCell ref="R82:T82"/>
    <mergeCell ref="U82:X82"/>
    <mergeCell ref="Y82:AC82"/>
    <mergeCell ref="AD82:AG82"/>
    <mergeCell ref="A83:K83"/>
    <mergeCell ref="M83:Q83"/>
    <mergeCell ref="R83:T83"/>
    <mergeCell ref="U83:X83"/>
    <mergeCell ref="Y83:AC83"/>
    <mergeCell ref="AD83:AG83"/>
    <mergeCell ref="A84:K84"/>
    <mergeCell ref="M84:Q84"/>
    <mergeCell ref="R84:T84"/>
    <mergeCell ref="U84:X84"/>
    <mergeCell ref="Y84:AC84"/>
    <mergeCell ref="AD84:AG84"/>
    <mergeCell ref="A85:K85"/>
    <mergeCell ref="M85:Q85"/>
    <mergeCell ref="R85:T85"/>
    <mergeCell ref="U85:X85"/>
    <mergeCell ref="Y85:AC85"/>
    <mergeCell ref="AD85:AG85"/>
    <mergeCell ref="A86:K86"/>
    <mergeCell ref="M86:Q86"/>
    <mergeCell ref="R86:T86"/>
    <mergeCell ref="U86:X86"/>
    <mergeCell ref="Y86:AC86"/>
    <mergeCell ref="AD86:AG86"/>
    <mergeCell ref="A87:K87"/>
    <mergeCell ref="M87:Q87"/>
    <mergeCell ref="R87:T87"/>
    <mergeCell ref="U87:X87"/>
    <mergeCell ref="Y87:AC87"/>
    <mergeCell ref="AD87:AG87"/>
    <mergeCell ref="A88:K88"/>
    <mergeCell ref="M88:Q88"/>
    <mergeCell ref="R88:T88"/>
    <mergeCell ref="U88:X88"/>
    <mergeCell ref="Y88:AC88"/>
    <mergeCell ref="AD88:AG88"/>
    <mergeCell ref="A89:K89"/>
    <mergeCell ref="M89:Q89"/>
    <mergeCell ref="R89:T89"/>
    <mergeCell ref="U89:X89"/>
    <mergeCell ref="Y89:AC89"/>
    <mergeCell ref="AD89:AG89"/>
    <mergeCell ref="A90:K90"/>
    <mergeCell ref="M90:Q90"/>
    <mergeCell ref="R90:T90"/>
    <mergeCell ref="U90:X90"/>
    <mergeCell ref="Y90:AC90"/>
    <mergeCell ref="AD90:AG90"/>
    <mergeCell ref="A91:K91"/>
    <mergeCell ref="M91:Q91"/>
    <mergeCell ref="R91:T91"/>
    <mergeCell ref="U91:X91"/>
    <mergeCell ref="Y91:AC91"/>
    <mergeCell ref="AD91:AG91"/>
    <mergeCell ref="A92:K92"/>
    <mergeCell ref="M92:Q92"/>
    <mergeCell ref="R92:T92"/>
    <mergeCell ref="U92:X92"/>
    <mergeCell ref="Y92:AC92"/>
    <mergeCell ref="AD92:AG92"/>
    <mergeCell ref="A93:AG93"/>
    <mergeCell ref="A94:K94"/>
    <mergeCell ref="M94:Q94"/>
    <mergeCell ref="R94:T94"/>
    <mergeCell ref="U94:X94"/>
    <mergeCell ref="Y94:AC94"/>
    <mergeCell ref="AD94:AG94"/>
    <mergeCell ref="A95:K95"/>
    <mergeCell ref="M95:Q95"/>
    <mergeCell ref="R95:T95"/>
    <mergeCell ref="U95:X95"/>
    <mergeCell ref="Y95:AC95"/>
    <mergeCell ref="AD95:AG95"/>
    <mergeCell ref="A96:K96"/>
    <mergeCell ref="M96:Q96"/>
    <mergeCell ref="R96:T96"/>
    <mergeCell ref="U96:X96"/>
    <mergeCell ref="Y96:AC96"/>
    <mergeCell ref="AD96:AG96"/>
    <mergeCell ref="A97:K97"/>
    <mergeCell ref="M97:Q97"/>
    <mergeCell ref="R97:T97"/>
    <mergeCell ref="U97:X97"/>
    <mergeCell ref="Y97:AC97"/>
    <mergeCell ref="AD97:AG97"/>
    <mergeCell ref="A98:K98"/>
    <mergeCell ref="M98:Q98"/>
    <mergeCell ref="R98:T98"/>
    <mergeCell ref="U98:X98"/>
    <mergeCell ref="Y98:AC98"/>
    <mergeCell ref="AD98:AG98"/>
    <mergeCell ref="A99:K99"/>
    <mergeCell ref="M99:Q99"/>
    <mergeCell ref="R99:T99"/>
    <mergeCell ref="U99:X99"/>
    <mergeCell ref="Y99:AC99"/>
    <mergeCell ref="AD99:AG99"/>
    <mergeCell ref="A100:K100"/>
    <mergeCell ref="M100:Q100"/>
    <mergeCell ref="R100:T100"/>
    <mergeCell ref="U100:X100"/>
    <mergeCell ref="Y100:AC100"/>
    <mergeCell ref="AD100:AG100"/>
    <mergeCell ref="A101:K101"/>
    <mergeCell ref="M101:Q101"/>
    <mergeCell ref="R101:T101"/>
    <mergeCell ref="U101:X101"/>
    <mergeCell ref="Y101:AC101"/>
    <mergeCell ref="AD101:AG101"/>
    <mergeCell ref="A102:K102"/>
    <mergeCell ref="M102:Q102"/>
    <mergeCell ref="R102:T102"/>
    <mergeCell ref="U102:X102"/>
    <mergeCell ref="Y102:AC102"/>
    <mergeCell ref="AD102:AG102"/>
    <mergeCell ref="A103:K103"/>
    <mergeCell ref="M103:Q103"/>
    <mergeCell ref="R103:T103"/>
    <mergeCell ref="U103:X103"/>
    <mergeCell ref="Y103:AC103"/>
    <mergeCell ref="AD103:AG103"/>
    <mergeCell ref="A104:K104"/>
    <mergeCell ref="M104:Q104"/>
    <mergeCell ref="R104:T104"/>
    <mergeCell ref="U104:X104"/>
    <mergeCell ref="Y104:AC104"/>
    <mergeCell ref="AD104:AG104"/>
    <mergeCell ref="A105:K105"/>
    <mergeCell ref="M105:Q105"/>
    <mergeCell ref="R105:T105"/>
    <mergeCell ref="U105:X105"/>
    <mergeCell ref="Y105:AC105"/>
    <mergeCell ref="AD105:AG105"/>
    <mergeCell ref="A106:K106"/>
    <mergeCell ref="M106:Q106"/>
    <mergeCell ref="R106:T106"/>
    <mergeCell ref="U106:X106"/>
    <mergeCell ref="Y106:AC106"/>
    <mergeCell ref="AD106:AG106"/>
    <mergeCell ref="A107:K107"/>
    <mergeCell ref="M107:Q107"/>
    <mergeCell ref="R107:T107"/>
    <mergeCell ref="U107:X107"/>
    <mergeCell ref="Y107:AC107"/>
    <mergeCell ref="AD107:AG107"/>
    <mergeCell ref="A108:K108"/>
    <mergeCell ref="M108:Q108"/>
    <mergeCell ref="R108:T108"/>
    <mergeCell ref="U108:X108"/>
    <mergeCell ref="Y108:AC108"/>
    <mergeCell ref="AD108:AG108"/>
    <mergeCell ref="A109:K109"/>
    <mergeCell ref="M109:Q109"/>
    <mergeCell ref="R109:T109"/>
    <mergeCell ref="U109:X109"/>
    <mergeCell ref="Y109:AC109"/>
    <mergeCell ref="AD109:AG109"/>
    <mergeCell ref="A110:K110"/>
    <mergeCell ref="M110:Q110"/>
    <mergeCell ref="R110:T110"/>
    <mergeCell ref="U110:X110"/>
    <mergeCell ref="Y110:AC110"/>
    <mergeCell ref="AD110:AG110"/>
    <mergeCell ref="A111:K111"/>
    <mergeCell ref="M111:Q111"/>
    <mergeCell ref="R111:T111"/>
    <mergeCell ref="U111:X111"/>
    <mergeCell ref="Y111:AC111"/>
    <mergeCell ref="AD111:AG111"/>
    <mergeCell ref="A112:K112"/>
    <mergeCell ref="M112:Q112"/>
    <mergeCell ref="R112:T112"/>
    <mergeCell ref="U112:X112"/>
    <mergeCell ref="Y112:AC112"/>
    <mergeCell ref="AD112:AG112"/>
    <mergeCell ref="A113:K113"/>
    <mergeCell ref="M113:Q113"/>
    <mergeCell ref="R113:T113"/>
    <mergeCell ref="U113:X113"/>
    <mergeCell ref="Y113:AC113"/>
    <mergeCell ref="AD113:AG113"/>
    <mergeCell ref="A114:K114"/>
    <mergeCell ref="M114:Q114"/>
    <mergeCell ref="R114:T114"/>
    <mergeCell ref="U114:X114"/>
    <mergeCell ref="Y114:AC114"/>
    <mergeCell ref="AD114:AG114"/>
    <mergeCell ref="A115:K115"/>
    <mergeCell ref="M115:Q115"/>
    <mergeCell ref="R115:T115"/>
    <mergeCell ref="U115:X115"/>
    <mergeCell ref="Y115:AC115"/>
    <mergeCell ref="AD115:AG115"/>
    <mergeCell ref="A116:AG116"/>
    <mergeCell ref="A117:K117"/>
    <mergeCell ref="M117:Q117"/>
    <mergeCell ref="R117:T117"/>
    <mergeCell ref="U117:X117"/>
    <mergeCell ref="Y117:AC117"/>
    <mergeCell ref="AD117:AG117"/>
    <mergeCell ref="A118:K118"/>
    <mergeCell ref="M118:Q118"/>
    <mergeCell ref="R118:T118"/>
    <mergeCell ref="U118:X118"/>
    <mergeCell ref="Y118:AC118"/>
    <mergeCell ref="AD118:AG118"/>
    <mergeCell ref="A119:K119"/>
    <mergeCell ref="M119:Q119"/>
    <mergeCell ref="R119:T119"/>
    <mergeCell ref="U119:X119"/>
    <mergeCell ref="Y119:AC119"/>
    <mergeCell ref="AD119:AG119"/>
    <mergeCell ref="A120:K120"/>
    <mergeCell ref="M120:Q120"/>
    <mergeCell ref="R120:T120"/>
    <mergeCell ref="U120:X120"/>
    <mergeCell ref="Y120:AC120"/>
    <mergeCell ref="AD120:AG120"/>
    <mergeCell ref="A121:K121"/>
    <mergeCell ref="M121:Q121"/>
    <mergeCell ref="R121:T121"/>
    <mergeCell ref="U121:X121"/>
    <mergeCell ref="Y121:AC121"/>
    <mergeCell ref="AD121:AG121"/>
    <mergeCell ref="A122:K122"/>
    <mergeCell ref="M122:Q122"/>
    <mergeCell ref="R122:T122"/>
    <mergeCell ref="U122:X122"/>
    <mergeCell ref="Y122:AC122"/>
    <mergeCell ref="AD122:AG122"/>
    <mergeCell ref="A123:K123"/>
    <mergeCell ref="M123:Q123"/>
    <mergeCell ref="R123:T123"/>
    <mergeCell ref="U123:X123"/>
    <mergeCell ref="Y123:AC123"/>
    <mergeCell ref="AD123:AG123"/>
    <mergeCell ref="A124:K124"/>
    <mergeCell ref="M124:Q124"/>
    <mergeCell ref="R124:T124"/>
    <mergeCell ref="U124:X124"/>
    <mergeCell ref="Y124:AC124"/>
    <mergeCell ref="AD124:AG124"/>
    <mergeCell ref="A125:K125"/>
    <mergeCell ref="M125:Q125"/>
    <mergeCell ref="R125:T125"/>
    <mergeCell ref="U125:X125"/>
    <mergeCell ref="Y125:AC125"/>
    <mergeCell ref="AD125:AG125"/>
    <mergeCell ref="A126:K126"/>
    <mergeCell ref="M126:Q126"/>
    <mergeCell ref="R126:T126"/>
    <mergeCell ref="U126:X126"/>
    <mergeCell ref="Y126:AC126"/>
    <mergeCell ref="AD126:AG126"/>
    <mergeCell ref="A127:K127"/>
    <mergeCell ref="M127:Q127"/>
    <mergeCell ref="R127:T127"/>
    <mergeCell ref="U127:X127"/>
    <mergeCell ref="Y127:AC127"/>
    <mergeCell ref="AD127:AG127"/>
    <mergeCell ref="A128:K128"/>
    <mergeCell ref="M128:Q128"/>
    <mergeCell ref="R128:T128"/>
    <mergeCell ref="U128:X128"/>
    <mergeCell ref="Y128:AC128"/>
    <mergeCell ref="AD128:AG128"/>
    <mergeCell ref="A129:AG129"/>
    <mergeCell ref="A130:AG130"/>
    <mergeCell ref="B131:G131"/>
    <mergeCell ref="I131:O131"/>
    <mergeCell ref="Q131:S131"/>
    <mergeCell ref="T131:Y131"/>
    <mergeCell ref="AA131:AE131"/>
    <mergeCell ref="AF131:AG131"/>
    <mergeCell ref="B132:G132"/>
    <mergeCell ref="I132:O132"/>
    <mergeCell ref="Q132:S132"/>
    <mergeCell ref="T132:Y132"/>
    <mergeCell ref="AA132:AE132"/>
    <mergeCell ref="AF132:AG132"/>
    <mergeCell ref="A133:R133"/>
    <mergeCell ref="S133:AG133"/>
    <mergeCell ref="A134:E134"/>
    <mergeCell ref="F134:AF134"/>
    <mergeCell ref="A135:D135"/>
    <mergeCell ref="E135:AG135"/>
    <mergeCell ref="A136:D136"/>
    <mergeCell ref="E136:M136"/>
    <mergeCell ref="O136:U136"/>
    <mergeCell ref="V136:W136"/>
    <mergeCell ref="X136:AE136"/>
    <mergeCell ref="AF136:AG136"/>
    <mergeCell ref="A137:D137"/>
    <mergeCell ref="E137:M137"/>
    <mergeCell ref="O137:U137"/>
    <mergeCell ref="V137:W137"/>
    <mergeCell ref="X137:AE137"/>
    <mergeCell ref="AF137:AG137"/>
    <mergeCell ref="A138:B138"/>
    <mergeCell ref="C138:I138"/>
    <mergeCell ref="K138:M138"/>
    <mergeCell ref="O138:U138"/>
    <mergeCell ref="V138:W138"/>
    <mergeCell ref="X138:AE138"/>
    <mergeCell ref="A140:AG140"/>
    <mergeCell ref="A141:AG141"/>
    <mergeCell ref="AF138:AG138"/>
    <mergeCell ref="A139:B139"/>
    <mergeCell ref="C139:I139"/>
    <mergeCell ref="K139:M139"/>
    <mergeCell ref="O139:U139"/>
    <mergeCell ref="W139:AE139"/>
    <mergeCell ref="AF139:AG13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4" manualBreakCount="4">
    <brk id="65" max="255" man="1"/>
    <brk id="93" max="255" man="1"/>
    <brk id="11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2016-04-19T13:52:34Z</dcterms:created>
  <dcterms:modified xsi:type="dcterms:W3CDTF">2016-04-20T09:02:17Z</dcterms:modified>
  <cp:category/>
  <cp:version/>
  <cp:contentType/>
  <cp:contentStatus/>
</cp:coreProperties>
</file>